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2"/>
  </bookViews>
  <sheets>
    <sheet name="office 2019" sheetId="1" r:id="rId1"/>
    <sheet name="колонтитули" sheetId="2" r:id="rId2"/>
    <sheet name="відбори" sheetId="3" r:id="rId3"/>
  </sheets>
  <definedNames>
    <definedName name="_xlnm._FilterDatabase" localSheetId="0" hidden="1">'office 2019'!$A$1:$CL$196</definedName>
    <definedName name="_xlnm.Print_Area" localSheetId="0">'office 2019'!$B$1:$C$183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<sst xmlns="http://schemas.openxmlformats.org/spreadsheetml/2006/main" count="852" uniqueCount="292">
  <si>
    <t>Реєстраційний №</t>
  </si>
  <si>
    <t>Прізвище</t>
  </si>
  <si>
    <t>Клас</t>
  </si>
  <si>
    <t>Аудиторія</t>
  </si>
  <si>
    <t>ПК</t>
  </si>
  <si>
    <t>Відбір</t>
  </si>
  <si>
    <t>Місце</t>
  </si>
  <si>
    <t>Шифр</t>
  </si>
  <si>
    <t>Шифр журі</t>
  </si>
  <si>
    <t>Сума балів</t>
  </si>
  <si>
    <t>Сума балів за електронну таблицю</t>
  </si>
  <si>
    <t>Фон панелі - білий відповідно до зразка</t>
  </si>
  <si>
    <t>Додано логотип Shazam</t>
  </si>
  <si>
    <t>Додано текст "ПРОГНОЗ" відповідно до зразка</t>
  </si>
  <si>
    <t>Створено розкривний список вибору композиції</t>
  </si>
  <si>
    <t>Елементи списку - назва та виконавець через тире відповідно до зразка</t>
  </si>
  <si>
    <t>Створено діаграму</t>
  </si>
  <si>
    <t>Тип діаграми - точкова зі з'єднувальними лініями</t>
  </si>
  <si>
    <t>Шрифти діаграми - чорного кольору</t>
  </si>
  <si>
    <t>Дані діаграми відповідають обраній композиції</t>
  </si>
  <si>
    <t>Вісь дат відповідає зразку (нахил приблизно 45 градусів)</t>
  </si>
  <si>
    <t>Вісь позиції відповідає зразку (числа від 1 до 200)</t>
  </si>
  <si>
    <t>Налаштовано зворотній порядок значень осі позицій</t>
  </si>
  <si>
    <t>Додано лінію тренду</t>
  </si>
  <si>
    <t>Тип лінії тренду - поліноміальна степені 2</t>
  </si>
  <si>
    <t>Лінія тренду пунктирна червоного кольору</t>
  </si>
  <si>
    <t>Додано рівняння лінії тренду</t>
  </si>
  <si>
    <t>Заголовок діаграми відповідає зразку (містить назву і виконавця композиції)</t>
  </si>
  <si>
    <t>У разі відсутності композиції в чарті у певний день (дні) відповідні точки випускаються на діаграмі відповідно до зразка</t>
  </si>
  <si>
    <t>У дні, коли композиція зайняла першу сходинку, в точці діаграми відображається кубок</t>
  </si>
  <si>
    <t>Обкладинка по правий бік від діаграми змінюється відповідно до обраної композиції</t>
  </si>
  <si>
    <t>Розмір обкладинки відповідає зразку</t>
  </si>
  <si>
    <t>Додано текст "ПРОРИВ ТИЖНЯ" відповідно до зразка</t>
  </si>
  <si>
    <t>Відцентровано назви композицій та прирости</t>
  </si>
  <si>
    <t>На аркуші відображаються три композиції з найбільшим приростом позиції в чарті відповідно до зразка</t>
  </si>
  <si>
    <t>Відображається приріст позиції відповідно до зразка</t>
  </si>
  <si>
    <t>Значенню приросту передує символ +</t>
  </si>
  <si>
    <t>Після зміни значення комірки N2 на 1 відображається три позиції: "2002 - Anne-Marie", "Tie Me Down - Gryffin Feat. Elley Duhe", "New Rules - Dua Lipa"</t>
  </si>
  <si>
    <t>Після зміни значення комірки N2 на 1 відображаються прирости +200, +181, +109</t>
  </si>
  <si>
    <t>Обкладинки відповідають назвам композицій</t>
  </si>
  <si>
    <t>Налаштовано обтинання обкладинок по колу</t>
  </si>
  <si>
    <t>Додано круг в центр обкладинки</t>
  </si>
  <si>
    <t>Прізвища членів журі, відповідальних за перевірку</t>
  </si>
  <si>
    <t>Сума балів за базу даних</t>
  </si>
  <si>
    <t>Система відкривається вікном YouTube Music</t>
  </si>
  <si>
    <t>Налаштовано перекриття вікон</t>
  </si>
  <si>
    <t>Фон заголовка та підвалу форми - сірий відповідно до зразка</t>
  </si>
  <si>
    <t>Фон області даних - чорний відповідно до зразка</t>
  </si>
  <si>
    <t>Додано логотип Youtube Music відповідно до зразка</t>
  </si>
  <si>
    <t>Додано текст "Клацніть на список відтворення, щоб розпочати"</t>
  </si>
  <si>
    <t>У вікні відображено перелік списків відтворення</t>
  </si>
  <si>
    <t>Колір шрифтів - білий</t>
  </si>
  <si>
    <t>У вікні відображено обкладинки відповідних списків відтворення</t>
  </si>
  <si>
    <t>Перелік (в тому числі й обкладинки) відповідає даним таблиці у разі їх зміни</t>
  </si>
  <si>
    <t>При клацанні на довільну область в рядку (на порожню область, назву чи обкладинку) відкривається вікно перегляду композицій</t>
  </si>
  <si>
    <t>Фон області  - чорний відповідно до зразка</t>
  </si>
  <si>
    <t>У вікні відображається обкладинка обраного списку відтворення</t>
  </si>
  <si>
    <t>У вікні відображається назва обраного списку відтворення</t>
  </si>
  <si>
    <t>Додано текст "Список відтворення - 2018"</t>
  </si>
  <si>
    <t>У вікні відображається кількість пісень в списку відтворення відповідно до зразка</t>
  </si>
  <si>
    <t>У вікні відображається загальна тривалість пісень в списку відтворення відповідно до зразка</t>
  </si>
  <si>
    <t>У вікні відображено інформацію про композиції обраного списку відтворення (назва, виконавець та альбом через тире, тривалість; лише якщо виконано на основі запиту)</t>
  </si>
  <si>
    <t>У вікні відображено обкладинки відповідних композицій (лише якщо виконано на основі запиту)</t>
  </si>
  <si>
    <t>Розділювач композицій - горизонтальна лінія білого кольору</t>
  </si>
  <si>
    <t>При клацанні на довільну область в рядку інформація про композицію відображається в підвалі вікна відповідно до зразка</t>
  </si>
  <si>
    <t>Сума балів за текстовий редактор та презентацію</t>
  </si>
  <si>
    <t>Перетворено текстові дані на таблиці</t>
  </si>
  <si>
    <t>Колір аркуша - чорний відповідно до зразка</t>
  </si>
  <si>
    <t>Орієнтація сторінки - альбомна</t>
  </si>
  <si>
    <t>Додано логотип Spotify відповідно до зразка</t>
  </si>
  <si>
    <t>Додано назву Spotify</t>
  </si>
  <si>
    <t>Додано напис Charts відповідно до зразка</t>
  </si>
  <si>
    <t>Додано розкривний список вибору режиму</t>
  </si>
  <si>
    <t>Дані списку відповідають зразку</t>
  </si>
  <si>
    <t>Вирівнювання списку відповідає зразку</t>
  </si>
  <si>
    <t>При виборі режиму таблиці та оновленні документу відображаються дані відповідно до зразка</t>
  </si>
  <si>
    <t>Форматування режиму таблиці відповідає зразку</t>
  </si>
  <si>
    <t>При виборі режиму списку та оновленні документу відображаються дані відповідно до зразка</t>
  </si>
  <si>
    <t>Форматування режиму списку відповідає зразку</t>
  </si>
  <si>
    <t>Створено двослайдову презентацію з інструкціями</t>
  </si>
  <si>
    <t>Інструкція з перетворення даних у таблицю засобами Word правильна (до 5 кроків)</t>
  </si>
  <si>
    <t>Інструкція з оновлення представлення засобами Word правильна (до 3 кроків)</t>
  </si>
  <si>
    <r>
      <rPr>
        <b/>
        <sz val="12"/>
        <color indexed="22"/>
        <rFont val="Arial Narrow"/>
        <family val="2"/>
      </rPr>
      <t>_</t>
    </r>
    <r>
      <rPr>
        <b/>
        <sz val="12"/>
        <rFont val="Arial Narrow"/>
        <family val="2"/>
      </rPr>
      <t>Максимальна кількість балів</t>
    </r>
  </si>
  <si>
    <t>Руденко</t>
  </si>
  <si>
    <t>*</t>
  </si>
  <si>
    <t>Федорів Л.А. Скляр І.В.</t>
  </si>
  <si>
    <t>Ривкінд О.Я , Агафонова С.Б.</t>
  </si>
  <si>
    <t>Войцеховський М.О., Рибак О.С., Мартинюк Т.Г.</t>
  </si>
  <si>
    <t>Бурняшев</t>
  </si>
  <si>
    <t>Варзар Є.А.</t>
  </si>
  <si>
    <t>Махиня</t>
  </si>
  <si>
    <t>Куманецька</t>
  </si>
  <si>
    <t>512V</t>
  </si>
  <si>
    <t>Бодненко Д.М., Литвин О.С.</t>
  </si>
  <si>
    <t xml:space="preserve"> </t>
  </si>
  <si>
    <t>Гогерчак Г.І., Речич Н.В.</t>
  </si>
  <si>
    <t>Обрізан К.М., Семенова Т.К., Фокіна Т.М.</t>
  </si>
  <si>
    <t>Костенко</t>
  </si>
  <si>
    <t>512B</t>
  </si>
  <si>
    <t>Вовкотруб</t>
  </si>
  <si>
    <t>Фойняк</t>
  </si>
  <si>
    <t>Верхогляд</t>
  </si>
  <si>
    <t>Денисенко</t>
  </si>
  <si>
    <t>Колобов 7 клас</t>
  </si>
  <si>
    <t>Кислицин</t>
  </si>
  <si>
    <t>Каплиш</t>
  </si>
  <si>
    <t>Рудьковська</t>
  </si>
  <si>
    <t>512A</t>
  </si>
  <si>
    <t>Савченко</t>
  </si>
  <si>
    <t>Костінова</t>
  </si>
  <si>
    <t>Михайловський</t>
  </si>
  <si>
    <t>Черній</t>
  </si>
  <si>
    <t>Строкач</t>
  </si>
  <si>
    <t>Романюк</t>
  </si>
  <si>
    <t>Вікторов</t>
  </si>
  <si>
    <t>Гречка</t>
  </si>
  <si>
    <t>Пальчик</t>
  </si>
  <si>
    <t>Курсенко</t>
  </si>
  <si>
    <t>Гришняков</t>
  </si>
  <si>
    <t>Колосюк</t>
  </si>
  <si>
    <t>Бурцев</t>
  </si>
  <si>
    <t>Мандзюк</t>
  </si>
  <si>
    <t>Биховченко</t>
  </si>
  <si>
    <t>Музичук</t>
  </si>
  <si>
    <t>Щербань</t>
  </si>
  <si>
    <t>Горбач</t>
  </si>
  <si>
    <t>Кругляк</t>
  </si>
  <si>
    <t>Безносенко</t>
  </si>
  <si>
    <t>Тимчишин</t>
  </si>
  <si>
    <t>Торяник</t>
  </si>
  <si>
    <t>Барабаш</t>
  </si>
  <si>
    <t>Приходько</t>
  </si>
  <si>
    <t>Зарицький</t>
  </si>
  <si>
    <t>Степенко</t>
  </si>
  <si>
    <t>Осьмін</t>
  </si>
  <si>
    <t>Арутюнян</t>
  </si>
  <si>
    <t>Корж</t>
  </si>
  <si>
    <t>Сизоненко 7 кл.</t>
  </si>
  <si>
    <t>Голуб</t>
  </si>
  <si>
    <t>Шептекіта</t>
  </si>
  <si>
    <t>Громовий</t>
  </si>
  <si>
    <t>Коваленко</t>
  </si>
  <si>
    <t>Спорік 7 клас</t>
  </si>
  <si>
    <t>Злочевський</t>
  </si>
  <si>
    <t>Мороз</t>
  </si>
  <si>
    <t>Авдєєнко</t>
  </si>
  <si>
    <t>Крахмальнікова</t>
  </si>
  <si>
    <t>Брунь</t>
  </si>
  <si>
    <t>Іванова</t>
  </si>
  <si>
    <t>Ткачук</t>
  </si>
  <si>
    <t>Саттигулова</t>
  </si>
  <si>
    <t>Марченко</t>
  </si>
  <si>
    <t>Журавель</t>
  </si>
  <si>
    <t>Скорий</t>
  </si>
  <si>
    <t>Случевська</t>
  </si>
  <si>
    <t>Корсун 7 кл.</t>
  </si>
  <si>
    <t>Н</t>
  </si>
  <si>
    <t>Івахненко</t>
  </si>
  <si>
    <t>Лобанова</t>
  </si>
  <si>
    <t>Скоба</t>
  </si>
  <si>
    <t>Суяшов</t>
  </si>
  <si>
    <t>Юревич</t>
  </si>
  <si>
    <t>Анохіна</t>
  </si>
  <si>
    <t>Волощук</t>
  </si>
  <si>
    <t>Гаврилюк</t>
  </si>
  <si>
    <t>Деменков</t>
  </si>
  <si>
    <t>Купченко</t>
  </si>
  <si>
    <t>Лимонова</t>
  </si>
  <si>
    <t>Лутай</t>
  </si>
  <si>
    <t>Максименко</t>
  </si>
  <si>
    <t>Миколаєнко</t>
  </si>
  <si>
    <t>Росколупа</t>
  </si>
  <si>
    <t>Сусла</t>
  </si>
  <si>
    <t>Ткаченко</t>
  </si>
  <si>
    <t>Третьяков</t>
  </si>
  <si>
    <t>Філоненко</t>
  </si>
  <si>
    <t>Третяков</t>
  </si>
  <si>
    <t>Д'ячек</t>
  </si>
  <si>
    <t>Юхименко</t>
  </si>
  <si>
    <t>Стопчатий</t>
  </si>
  <si>
    <t>Ляпота</t>
  </si>
  <si>
    <t>Гончаренко</t>
  </si>
  <si>
    <t>Конащук</t>
  </si>
  <si>
    <t>Гуменюк</t>
  </si>
  <si>
    <t>Нечипорчук</t>
  </si>
  <si>
    <t>Тонкошкур</t>
  </si>
  <si>
    <t>Апостолюк</t>
  </si>
  <si>
    <t>Чайковський</t>
  </si>
  <si>
    <t>Кирпенко</t>
  </si>
  <si>
    <t>Командирова</t>
  </si>
  <si>
    <t>Вовченко</t>
  </si>
  <si>
    <t>Каленіков</t>
  </si>
  <si>
    <t>Дробот</t>
  </si>
  <si>
    <t>Кириллова</t>
  </si>
  <si>
    <t>Музика</t>
  </si>
  <si>
    <t>Лукаш</t>
  </si>
  <si>
    <t>Олійник Є.</t>
  </si>
  <si>
    <t>Бекеньов</t>
  </si>
  <si>
    <t>Кравчук</t>
  </si>
  <si>
    <t>Бучаєв</t>
  </si>
  <si>
    <t>Черичка</t>
  </si>
  <si>
    <t>Шимченко</t>
  </si>
  <si>
    <t>Ящук</t>
  </si>
  <si>
    <t>Шабатин</t>
  </si>
  <si>
    <t>Стахурська</t>
  </si>
  <si>
    <t>Олійник О.</t>
  </si>
  <si>
    <t>Євдошенко</t>
  </si>
  <si>
    <t>Славська</t>
  </si>
  <si>
    <t>Семенова</t>
  </si>
  <si>
    <t>Зубар</t>
  </si>
  <si>
    <t>Титенко</t>
  </si>
  <si>
    <t>Агарков</t>
  </si>
  <si>
    <t>Шимкевич</t>
  </si>
  <si>
    <t>Потапов</t>
  </si>
  <si>
    <t>Любимова</t>
  </si>
  <si>
    <t>Кирей</t>
  </si>
  <si>
    <t>Хряпа</t>
  </si>
  <si>
    <t>Бистров</t>
  </si>
  <si>
    <t>Волинець</t>
  </si>
  <si>
    <t>Володін</t>
  </si>
  <si>
    <t>Гарбар</t>
  </si>
  <si>
    <t>Дем'янов</t>
  </si>
  <si>
    <t>Дитиненко</t>
  </si>
  <si>
    <t>Заводник</t>
  </si>
  <si>
    <t>Касич</t>
  </si>
  <si>
    <t>Корнієнко</t>
  </si>
  <si>
    <t>Левошко</t>
  </si>
  <si>
    <t>Онанко</t>
  </si>
  <si>
    <t>Столярчук</t>
  </si>
  <si>
    <t>Тірин</t>
  </si>
  <si>
    <t>Хилик</t>
  </si>
  <si>
    <t>Бернада</t>
  </si>
  <si>
    <t>Навка</t>
  </si>
  <si>
    <t>Шевченко</t>
  </si>
  <si>
    <t>Клімов</t>
  </si>
  <si>
    <t>Лук'яненко</t>
  </si>
  <si>
    <t>Косицький</t>
  </si>
  <si>
    <t>Шрейдер</t>
  </si>
  <si>
    <t>Душний</t>
  </si>
  <si>
    <t>Нікітіна</t>
  </si>
  <si>
    <t>Косуха</t>
  </si>
  <si>
    <t>Волківський</t>
  </si>
  <si>
    <t>Титаренко</t>
  </si>
  <si>
    <t>Гасло</t>
  </si>
  <si>
    <t>Ляшенко</t>
  </si>
  <si>
    <t>Корольов</t>
  </si>
  <si>
    <t>Покотило</t>
  </si>
  <si>
    <t>Луцай</t>
  </si>
  <si>
    <t>Барабуха</t>
  </si>
  <si>
    <t>Шарвадзе</t>
  </si>
  <si>
    <t>Ремез</t>
  </si>
  <si>
    <t>Чілочі</t>
  </si>
  <si>
    <t>Вергун</t>
  </si>
  <si>
    <t>Мартинюк</t>
  </si>
  <si>
    <t>Шаров</t>
  </si>
  <si>
    <t>Калиновський</t>
  </si>
  <si>
    <t>Бачинська</t>
  </si>
  <si>
    <t>Васютинський</t>
  </si>
  <si>
    <t>Саргсян</t>
  </si>
  <si>
    <t>Рековський</t>
  </si>
  <si>
    <t>Іванча</t>
  </si>
  <si>
    <t>Куций</t>
  </si>
  <si>
    <t>Обухов</t>
  </si>
  <si>
    <t>Карловський</t>
  </si>
  <si>
    <t>Дружинський</t>
  </si>
  <si>
    <t>Удовенко</t>
  </si>
  <si>
    <t>Баланчук</t>
  </si>
  <si>
    <t>Дейчук</t>
  </si>
  <si>
    <t>Пєтухов</t>
  </si>
  <si>
    <t>Досмухамедова</t>
  </si>
  <si>
    <t>Івахненков</t>
  </si>
  <si>
    <t>Іовенко</t>
  </si>
  <si>
    <t>Ковба</t>
  </si>
  <si>
    <t>Малахатко</t>
  </si>
  <si>
    <t>Озернюк</t>
  </si>
  <si>
    <t>Семенчук</t>
  </si>
  <si>
    <t>Сушко</t>
  </si>
  <si>
    <t>Тадля</t>
  </si>
  <si>
    <t>Черниш</t>
  </si>
  <si>
    <t>Швачко</t>
  </si>
  <si>
    <t>Штепа</t>
  </si>
  <si>
    <t>Ярмоленко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</si>
  <si>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</si>
  <si>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Результати перевірки робіт учасників ІІІ (міського) етапу Всеукраїнської учнівської олімпіади з інформаційних технологій у номінації "Офісні технології" 2017/2018 навчального року у місті Києві</t>
  </si>
  <si>
    <t>Протокол наявності робіт учасників ІІІ (міського) етапу Всеукраїнської учнівської олімпіади Всеукраїнської учнівської олімпіади з інформаційних технологій у номінації "Офісні технології" 2018/2019 навчального року у місті Києві</t>
  </si>
  <si>
    <t>Розподіл ПК для учасників ІІІ (міського) етапу Всеукраїнської учнівської олімпіади з інформаційних технологій у номінації "Офісні технології" 2017/2018 навчального року у місті Києві</t>
  </si>
  <si>
    <t>Відомість видачі дипломів переможців ІІІ (міського) етапу учнівської олімпіади з інформаційних технологій у номінації "Офісні технології" 2015/2016 навчального року у місті Києві</t>
  </si>
  <si>
    <t>Прізвище, ім`я, по батькові</t>
  </si>
  <si>
    <t>III етап</t>
  </si>
  <si>
    <t>∑</t>
  </si>
  <si>
    <t>Залік</t>
  </si>
  <si>
    <t>IV етап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</si>
</sst>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47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indexed="22"/>
      <name val="Arial Narrow"/>
      <family val="2"/>
    </font>
    <font>
      <sz val="12"/>
      <color indexed="8"/>
      <name val="Arial Narrow"/>
      <family val="2"/>
    </font>
    <font>
      <sz val="14"/>
      <name val="Arial"/>
      <family val="2"/>
    </font>
    <font>
      <sz val="16"/>
      <name val="Arial Narrow"/>
      <family val="2"/>
    </font>
    <font>
      <b/>
      <sz val="12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NumberFormat="1" applyFont="1" applyFill="1" applyBorder="1" applyAlignment="1">
      <alignment horizontal="center" vertical="center" textRotation="90"/>
    </xf>
    <xf numFmtId="1" fontId="6" fillId="0" borderId="10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textRotation="90" wrapText="1"/>
    </xf>
    <xf numFmtId="0" fontId="5" fillId="34" borderId="10" xfId="0" applyFont="1" applyFill="1" applyBorder="1" applyAlignment="1">
      <alignment textRotation="90" wrapText="1"/>
    </xf>
    <xf numFmtId="0" fontId="5" fillId="35" borderId="10" xfId="0" applyFont="1" applyFill="1" applyBorder="1" applyAlignment="1">
      <alignment textRotation="90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5" fillId="37" borderId="10" xfId="0" applyFont="1" applyFill="1" applyBorder="1" applyAlignment="1">
      <alignment textRotation="90" wrapText="1"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textRotation="90" wrapText="1"/>
    </xf>
    <xf numFmtId="0" fontId="5" fillId="39" borderId="10" xfId="0" applyFont="1" applyFill="1" applyBorder="1" applyAlignment="1">
      <alignment textRotation="90" wrapText="1"/>
    </xf>
    <xf numFmtId="0" fontId="6" fillId="4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NumberFormat="1" applyFont="1" applyFill="1" applyBorder="1" applyAlignment="1">
      <alignment horizontal="center" vertical="center" textRotation="90"/>
    </xf>
    <xf numFmtId="1" fontId="8" fillId="0" borderId="10" xfId="0" applyNumberFormat="1" applyFont="1" applyFill="1" applyBorder="1" applyAlignment="1">
      <alignment horizontal="center" vertical="center" textRotation="90"/>
    </xf>
    <xf numFmtId="0" fontId="8" fillId="39" borderId="10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56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56" applyFont="1" applyFill="1" applyBorder="1" applyAlignment="1">
      <alignment vertical="center"/>
      <protection/>
    </xf>
    <xf numFmtId="0" fontId="9" fillId="0" borderId="10" xfId="50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5" fillId="0" borderId="14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0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196"/>
  <sheetViews>
    <sheetView zoomScale="75" zoomScaleNormal="75" zoomScalePageLayoutView="0" workbookViewId="0" topLeftCell="A1">
      <selection activeCell="G2" sqref="G2"/>
    </sheetView>
  </sheetViews>
  <sheetFormatPr defaultColWidth="9.00390625" defaultRowHeight="12.75"/>
  <cols>
    <col min="1" max="1" width="5.00390625" style="1" customWidth="1"/>
    <col min="2" max="2" width="15.375" style="1" customWidth="1"/>
    <col min="3" max="3" width="4.125" style="2" customWidth="1"/>
    <col min="4" max="4" width="5.75390625" style="2" customWidth="1"/>
    <col min="5" max="5" width="4.625" style="2" customWidth="1"/>
    <col min="6" max="6" width="4.625" style="1" customWidth="1"/>
    <col min="7" max="7" width="4.625" style="2" customWidth="1"/>
    <col min="8" max="8" width="4.75390625" style="2" customWidth="1"/>
    <col min="9" max="9" width="4.375" style="1" customWidth="1"/>
    <col min="10" max="10" width="4.75390625" style="3" customWidth="1"/>
    <col min="11" max="15" width="5.625" style="1" customWidth="1"/>
    <col min="16" max="16" width="6.875" style="1" customWidth="1"/>
    <col min="17" max="27" width="5.625" style="1" customWidth="1"/>
    <col min="28" max="28" width="6.375" style="1" customWidth="1"/>
    <col min="29" max="30" width="9.125" style="1" customWidth="1"/>
    <col min="31" max="31" width="6.00390625" style="1" customWidth="1"/>
    <col min="32" max="32" width="5.125" style="1" customWidth="1"/>
    <col min="33" max="39" width="5.25390625" style="1" customWidth="1"/>
    <col min="40" max="40" width="9.125" style="1" customWidth="1"/>
    <col min="41" max="44" width="4.625" style="1" customWidth="1"/>
    <col min="45" max="45" width="26.00390625" style="1" customWidth="1"/>
    <col min="46" max="56" width="5.625" style="1" customWidth="1"/>
    <col min="57" max="57" width="9.125" style="1" customWidth="1"/>
    <col min="58" max="58" width="6.00390625" style="1" customWidth="1"/>
    <col min="59" max="66" width="5.375" style="1" customWidth="1"/>
    <col min="67" max="67" width="9.125" style="1" customWidth="1"/>
    <col min="68" max="68" width="6.25390625" style="1" customWidth="1"/>
    <col min="69" max="69" width="5.375" style="1" customWidth="1"/>
    <col min="70" max="70" width="9.125" style="1" customWidth="1"/>
    <col min="71" max="71" width="29.75390625" style="1" customWidth="1"/>
    <col min="72" max="88" width="5.75390625" style="1" customWidth="1"/>
    <col min="89" max="89" width="60.875" style="1" customWidth="1"/>
    <col min="90" max="16384" width="9.125" style="1" customWidth="1"/>
  </cols>
  <sheetData>
    <row r="1" spans="1:89" ht="270" customHeigh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0" t="s">
        <v>10</v>
      </c>
      <c r="L1" s="11" t="s">
        <v>11</v>
      </c>
      <c r="M1" s="11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1" t="s">
        <v>11</v>
      </c>
      <c r="AH1" s="11" t="s">
        <v>12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  <c r="AO1" s="11" t="s">
        <v>38</v>
      </c>
      <c r="AP1" s="11" t="s">
        <v>39</v>
      </c>
      <c r="AQ1" s="11" t="s">
        <v>40</v>
      </c>
      <c r="AR1" s="11" t="s">
        <v>41</v>
      </c>
      <c r="AS1" s="13" t="s">
        <v>42</v>
      </c>
      <c r="AT1" s="14" t="s">
        <v>43</v>
      </c>
      <c r="AU1" s="15" t="s">
        <v>44</v>
      </c>
      <c r="AV1" s="15" t="s">
        <v>45</v>
      </c>
      <c r="AW1" s="15" t="s">
        <v>46</v>
      </c>
      <c r="AX1" s="15" t="s">
        <v>47</v>
      </c>
      <c r="AY1" s="15" t="s">
        <v>48</v>
      </c>
      <c r="AZ1" s="15" t="s">
        <v>49</v>
      </c>
      <c r="BA1" s="15" t="s">
        <v>50</v>
      </c>
      <c r="BB1" s="15" t="s">
        <v>51</v>
      </c>
      <c r="BC1" s="15" t="s">
        <v>52</v>
      </c>
      <c r="BD1" s="15" t="s">
        <v>53</v>
      </c>
      <c r="BE1" s="15" t="s">
        <v>54</v>
      </c>
      <c r="BF1" s="15" t="s">
        <v>46</v>
      </c>
      <c r="BG1" s="15" t="s">
        <v>55</v>
      </c>
      <c r="BH1" s="15" t="s">
        <v>48</v>
      </c>
      <c r="BI1" s="15" t="s">
        <v>51</v>
      </c>
      <c r="BJ1" s="15" t="s">
        <v>56</v>
      </c>
      <c r="BK1" s="15" t="s">
        <v>57</v>
      </c>
      <c r="BL1" s="15" t="s">
        <v>58</v>
      </c>
      <c r="BM1" s="15" t="s">
        <v>59</v>
      </c>
      <c r="BN1" s="15" t="s">
        <v>60</v>
      </c>
      <c r="BO1" s="15" t="s">
        <v>61</v>
      </c>
      <c r="BP1" s="15" t="s">
        <v>62</v>
      </c>
      <c r="BQ1" s="15" t="s">
        <v>63</v>
      </c>
      <c r="BR1" s="15" t="s">
        <v>64</v>
      </c>
      <c r="BS1" s="16" t="s">
        <v>42</v>
      </c>
      <c r="BT1" s="17" t="s">
        <v>65</v>
      </c>
      <c r="BU1" s="18" t="s">
        <v>66</v>
      </c>
      <c r="BV1" s="18" t="s">
        <v>67</v>
      </c>
      <c r="BW1" s="18" t="s">
        <v>68</v>
      </c>
      <c r="BX1" s="18" t="s">
        <v>69</v>
      </c>
      <c r="BY1" s="18" t="s">
        <v>70</v>
      </c>
      <c r="BZ1" s="18" t="s">
        <v>71</v>
      </c>
      <c r="CA1" s="18" t="s">
        <v>72</v>
      </c>
      <c r="CB1" s="18" t="s">
        <v>73</v>
      </c>
      <c r="CC1" s="18" t="s">
        <v>74</v>
      </c>
      <c r="CD1" s="18" t="s">
        <v>75</v>
      </c>
      <c r="CE1" s="18" t="s">
        <v>76</v>
      </c>
      <c r="CF1" s="18" t="s">
        <v>77</v>
      </c>
      <c r="CG1" s="18" t="s">
        <v>78</v>
      </c>
      <c r="CH1" s="18" t="s">
        <v>79</v>
      </c>
      <c r="CI1" s="18" t="s">
        <v>80</v>
      </c>
      <c r="CJ1" s="18" t="s">
        <v>81</v>
      </c>
      <c r="CK1" s="19" t="s">
        <v>42</v>
      </c>
    </row>
    <row r="2" spans="1:89" ht="30" customHeight="1">
      <c r="A2" s="20">
        <v>0</v>
      </c>
      <c r="B2" s="20" t="s">
        <v>82</v>
      </c>
      <c r="C2" s="21">
        <v>5</v>
      </c>
      <c r="D2" s="22">
        <v>0</v>
      </c>
      <c r="E2" s="23"/>
      <c r="F2" s="23"/>
      <c r="G2" s="23"/>
      <c r="H2" s="22">
        <v>0</v>
      </c>
      <c r="I2" s="24">
        <v>0</v>
      </c>
      <c r="J2" s="5">
        <f aca="true" t="shared" si="0" ref="J2:J63">K2+AT2+BT2</f>
        <v>200</v>
      </c>
      <c r="K2" s="25">
        <f aca="true" t="shared" si="1" ref="K2:K63">SUM(L2:AR2)</f>
        <v>75</v>
      </c>
      <c r="L2" s="26">
        <v>1</v>
      </c>
      <c r="M2" s="26">
        <v>1</v>
      </c>
      <c r="N2" s="27">
        <v>1</v>
      </c>
      <c r="O2" s="27">
        <v>1</v>
      </c>
      <c r="P2" s="27">
        <v>2</v>
      </c>
      <c r="Q2" s="27">
        <v>1</v>
      </c>
      <c r="R2" s="27">
        <v>1</v>
      </c>
      <c r="S2" s="27">
        <v>1</v>
      </c>
      <c r="T2" s="27">
        <v>5</v>
      </c>
      <c r="U2" s="27">
        <v>2</v>
      </c>
      <c r="V2" s="27">
        <v>1</v>
      </c>
      <c r="W2" s="27">
        <v>2</v>
      </c>
      <c r="X2" s="27">
        <v>1</v>
      </c>
      <c r="Y2" s="27">
        <v>2</v>
      </c>
      <c r="Z2" s="27">
        <v>1</v>
      </c>
      <c r="AA2" s="27">
        <v>1</v>
      </c>
      <c r="AB2" s="27">
        <v>3</v>
      </c>
      <c r="AC2" s="27">
        <v>5</v>
      </c>
      <c r="AD2" s="27">
        <v>5</v>
      </c>
      <c r="AE2" s="27">
        <v>5</v>
      </c>
      <c r="AF2" s="27">
        <v>1</v>
      </c>
      <c r="AG2" s="26">
        <v>1</v>
      </c>
      <c r="AH2" s="26">
        <v>1</v>
      </c>
      <c r="AI2" s="26">
        <v>1</v>
      </c>
      <c r="AJ2" s="26">
        <v>1</v>
      </c>
      <c r="AK2" s="26">
        <v>3</v>
      </c>
      <c r="AL2" s="26">
        <v>1</v>
      </c>
      <c r="AM2" s="26">
        <v>1</v>
      </c>
      <c r="AN2" s="26">
        <v>10</v>
      </c>
      <c r="AO2" s="26">
        <v>5</v>
      </c>
      <c r="AP2" s="26">
        <v>5</v>
      </c>
      <c r="AQ2" s="26">
        <v>2</v>
      </c>
      <c r="AR2" s="26">
        <v>1</v>
      </c>
      <c r="AS2" s="27"/>
      <c r="AT2" s="28">
        <f aca="true" t="shared" si="2" ref="AT2:AT63">SUM(AU2:BR2)</f>
        <v>75</v>
      </c>
      <c r="AU2" s="29">
        <v>1</v>
      </c>
      <c r="AV2" s="29">
        <v>1</v>
      </c>
      <c r="AW2" s="29">
        <v>1</v>
      </c>
      <c r="AX2" s="29">
        <v>1</v>
      </c>
      <c r="AY2" s="29">
        <v>1</v>
      </c>
      <c r="AZ2" s="29">
        <v>1</v>
      </c>
      <c r="BA2" s="29">
        <v>1</v>
      </c>
      <c r="BB2" s="29">
        <v>1</v>
      </c>
      <c r="BC2" s="29">
        <v>1</v>
      </c>
      <c r="BD2" s="29">
        <v>2</v>
      </c>
      <c r="BE2" s="29">
        <v>3</v>
      </c>
      <c r="BF2" s="29">
        <v>1</v>
      </c>
      <c r="BG2" s="29">
        <v>1</v>
      </c>
      <c r="BH2" s="29">
        <v>1</v>
      </c>
      <c r="BI2" s="29">
        <v>1</v>
      </c>
      <c r="BJ2" s="29">
        <v>10</v>
      </c>
      <c r="BK2" s="29">
        <v>5</v>
      </c>
      <c r="BL2" s="29">
        <v>1</v>
      </c>
      <c r="BM2" s="29">
        <v>5</v>
      </c>
      <c r="BN2" s="29">
        <v>5</v>
      </c>
      <c r="BO2" s="29">
        <v>15</v>
      </c>
      <c r="BP2" s="29">
        <v>3</v>
      </c>
      <c r="BQ2" s="29">
        <v>3</v>
      </c>
      <c r="BR2" s="29">
        <v>10</v>
      </c>
      <c r="BS2" s="29"/>
      <c r="BT2" s="30">
        <f aca="true" t="shared" si="3" ref="BT2:BT63">SUM(BU2:CJ2)</f>
        <v>50</v>
      </c>
      <c r="BU2" s="31">
        <v>7</v>
      </c>
      <c r="BV2" s="31">
        <v>1</v>
      </c>
      <c r="BW2" s="31">
        <v>1</v>
      </c>
      <c r="BX2" s="31">
        <v>1</v>
      </c>
      <c r="BY2" s="31">
        <v>1</v>
      </c>
      <c r="BZ2" s="31">
        <v>1</v>
      </c>
      <c r="CA2" s="31">
        <v>1</v>
      </c>
      <c r="CB2" s="31">
        <v>4</v>
      </c>
      <c r="CC2" s="31">
        <v>2</v>
      </c>
      <c r="CD2" s="31">
        <v>7</v>
      </c>
      <c r="CE2" s="31">
        <v>4</v>
      </c>
      <c r="CF2" s="31">
        <v>7</v>
      </c>
      <c r="CG2" s="31">
        <v>4</v>
      </c>
      <c r="CH2" s="31">
        <v>1</v>
      </c>
      <c r="CI2" s="31">
        <v>4</v>
      </c>
      <c r="CJ2" s="31">
        <v>4</v>
      </c>
      <c r="CK2" s="32"/>
    </row>
    <row r="3" spans="1:89" ht="18.75" customHeight="1">
      <c r="A3" s="33"/>
      <c r="B3" s="34" t="s">
        <v>83</v>
      </c>
      <c r="C3" s="35">
        <v>8</v>
      </c>
      <c r="D3" s="36">
        <v>319</v>
      </c>
      <c r="E3" s="37">
        <v>12</v>
      </c>
      <c r="F3" s="37" t="s">
        <v>84</v>
      </c>
      <c r="G3" s="37">
        <v>1</v>
      </c>
      <c r="H3" s="37">
        <v>58</v>
      </c>
      <c r="I3" s="38">
        <v>58</v>
      </c>
      <c r="J3" s="5">
        <f t="shared" si="0"/>
        <v>95</v>
      </c>
      <c r="K3" s="25">
        <f t="shared" si="1"/>
        <v>19</v>
      </c>
      <c r="L3" s="39">
        <v>1</v>
      </c>
      <c r="M3" s="39">
        <v>1</v>
      </c>
      <c r="N3" s="40">
        <v>1</v>
      </c>
      <c r="O3" s="40">
        <v>1</v>
      </c>
      <c r="P3" s="40"/>
      <c r="Q3" s="40">
        <v>1</v>
      </c>
      <c r="R3" s="40"/>
      <c r="S3" s="40">
        <v>1</v>
      </c>
      <c r="T3" s="40"/>
      <c r="U3" s="40">
        <v>2</v>
      </c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>
        <v>1</v>
      </c>
      <c r="AG3" s="39">
        <v>1</v>
      </c>
      <c r="AH3" s="39">
        <v>1</v>
      </c>
      <c r="AI3" s="39">
        <v>1</v>
      </c>
      <c r="AJ3" s="39">
        <v>1</v>
      </c>
      <c r="AK3" s="39">
        <v>1</v>
      </c>
      <c r="AL3" s="39">
        <v>1</v>
      </c>
      <c r="AM3" s="39">
        <v>1</v>
      </c>
      <c r="AN3" s="39"/>
      <c r="AO3" s="39"/>
      <c r="AP3" s="39">
        <v>1</v>
      </c>
      <c r="AQ3" s="39">
        <v>2</v>
      </c>
      <c r="AR3" s="39"/>
      <c r="AS3" s="40" t="s">
        <v>85</v>
      </c>
      <c r="AT3" s="28">
        <f t="shared" si="2"/>
        <v>59</v>
      </c>
      <c r="AU3" s="41">
        <v>1</v>
      </c>
      <c r="AV3" s="41">
        <v>1</v>
      </c>
      <c r="AW3" s="41">
        <v>1</v>
      </c>
      <c r="AX3" s="41">
        <v>1</v>
      </c>
      <c r="AY3" s="41">
        <v>1</v>
      </c>
      <c r="AZ3" s="41">
        <v>1</v>
      </c>
      <c r="BA3" s="41">
        <v>1</v>
      </c>
      <c r="BB3" s="41">
        <v>1</v>
      </c>
      <c r="BC3" s="41">
        <v>1</v>
      </c>
      <c r="BD3" s="41">
        <v>2</v>
      </c>
      <c r="BE3" s="41">
        <v>3</v>
      </c>
      <c r="BF3" s="41">
        <v>1</v>
      </c>
      <c r="BG3" s="41">
        <v>1</v>
      </c>
      <c r="BH3" s="41">
        <v>1</v>
      </c>
      <c r="BI3" s="41">
        <v>1</v>
      </c>
      <c r="BJ3" s="41">
        <v>10</v>
      </c>
      <c r="BK3" s="41">
        <v>5</v>
      </c>
      <c r="BL3" s="41">
        <v>1</v>
      </c>
      <c r="BM3" s="41">
        <v>5</v>
      </c>
      <c r="BN3" s="41">
        <v>5</v>
      </c>
      <c r="BO3" s="41">
        <v>15</v>
      </c>
      <c r="BP3" s="41">
        <v>0</v>
      </c>
      <c r="BQ3" s="41">
        <v>0</v>
      </c>
      <c r="BR3" s="41">
        <v>0</v>
      </c>
      <c r="BS3" s="29" t="s">
        <v>86</v>
      </c>
      <c r="BT3" s="30">
        <f t="shared" si="3"/>
        <v>17</v>
      </c>
      <c r="BU3" s="42">
        <v>7</v>
      </c>
      <c r="BV3" s="42">
        <v>0</v>
      </c>
      <c r="BW3" s="42">
        <v>0</v>
      </c>
      <c r="BX3" s="42">
        <v>1</v>
      </c>
      <c r="BY3" s="42">
        <v>1</v>
      </c>
      <c r="BZ3" s="42">
        <v>1</v>
      </c>
      <c r="CA3" s="42">
        <v>0</v>
      </c>
      <c r="CB3" s="42">
        <v>0</v>
      </c>
      <c r="CC3" s="42">
        <v>0</v>
      </c>
      <c r="CD3" s="42">
        <v>0</v>
      </c>
      <c r="CE3" s="42">
        <v>3</v>
      </c>
      <c r="CF3" s="42">
        <v>0</v>
      </c>
      <c r="CG3" s="31">
        <v>3</v>
      </c>
      <c r="CH3" s="31">
        <v>1</v>
      </c>
      <c r="CI3" s="31">
        <v>0</v>
      </c>
      <c r="CJ3" s="42">
        <v>0</v>
      </c>
      <c r="CK3" s="43" t="s">
        <v>87</v>
      </c>
    </row>
    <row r="4" spans="1:89" ht="18.75" customHeight="1">
      <c r="A4" s="33"/>
      <c r="B4" s="1" t="s">
        <v>88</v>
      </c>
      <c r="C4" s="33">
        <v>9</v>
      </c>
      <c r="D4" s="44">
        <v>104</v>
      </c>
      <c r="E4" s="45">
        <v>1</v>
      </c>
      <c r="F4" s="37"/>
      <c r="G4" s="37">
        <v>1</v>
      </c>
      <c r="H4" s="37">
        <v>39</v>
      </c>
      <c r="I4" s="38">
        <v>39</v>
      </c>
      <c r="J4" s="5">
        <f t="shared" si="0"/>
        <v>84</v>
      </c>
      <c r="K4" s="46">
        <f t="shared" si="1"/>
        <v>0</v>
      </c>
      <c r="L4" s="39"/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40" t="s">
        <v>89</v>
      </c>
      <c r="AT4" s="28">
        <f t="shared" si="2"/>
        <v>74</v>
      </c>
      <c r="AU4" s="41">
        <v>1</v>
      </c>
      <c r="AV4" s="41">
        <v>0</v>
      </c>
      <c r="AW4" s="41">
        <v>1</v>
      </c>
      <c r="AX4" s="41">
        <v>1</v>
      </c>
      <c r="AY4" s="41">
        <v>1</v>
      </c>
      <c r="AZ4" s="41">
        <v>1</v>
      </c>
      <c r="BA4" s="41">
        <v>1</v>
      </c>
      <c r="BB4" s="41">
        <v>1</v>
      </c>
      <c r="BC4" s="41">
        <v>1</v>
      </c>
      <c r="BD4" s="41">
        <v>2</v>
      </c>
      <c r="BE4" s="41">
        <v>3</v>
      </c>
      <c r="BF4" s="41">
        <v>1</v>
      </c>
      <c r="BG4" s="41">
        <v>1</v>
      </c>
      <c r="BH4" s="41">
        <v>1</v>
      </c>
      <c r="BI4" s="41">
        <v>1</v>
      </c>
      <c r="BJ4" s="41">
        <v>10</v>
      </c>
      <c r="BK4" s="41">
        <v>5</v>
      </c>
      <c r="BL4" s="41">
        <v>1</v>
      </c>
      <c r="BM4" s="41">
        <v>5</v>
      </c>
      <c r="BN4" s="41">
        <v>5</v>
      </c>
      <c r="BO4" s="41">
        <v>15</v>
      </c>
      <c r="BP4" s="41">
        <v>3</v>
      </c>
      <c r="BQ4" s="41">
        <v>3</v>
      </c>
      <c r="BR4" s="41">
        <v>10</v>
      </c>
      <c r="BS4" s="29" t="s">
        <v>86</v>
      </c>
      <c r="BT4" s="30">
        <f t="shared" si="3"/>
        <v>10</v>
      </c>
      <c r="BU4" s="42">
        <v>7</v>
      </c>
      <c r="BV4" s="42">
        <v>0</v>
      </c>
      <c r="BW4" s="42">
        <v>0</v>
      </c>
      <c r="BX4" s="42">
        <v>0</v>
      </c>
      <c r="BY4" s="42">
        <v>0</v>
      </c>
      <c r="BZ4" s="42">
        <v>0</v>
      </c>
      <c r="CA4" s="42">
        <v>0</v>
      </c>
      <c r="CB4" s="42">
        <v>0</v>
      </c>
      <c r="CC4" s="42">
        <v>0</v>
      </c>
      <c r="CD4" s="42">
        <v>0</v>
      </c>
      <c r="CE4" s="42">
        <v>0</v>
      </c>
      <c r="CF4" s="42">
        <v>0</v>
      </c>
      <c r="CG4" s="31">
        <v>0</v>
      </c>
      <c r="CH4" s="31">
        <v>1</v>
      </c>
      <c r="CI4" s="31">
        <v>2</v>
      </c>
      <c r="CJ4" s="42">
        <v>0</v>
      </c>
      <c r="CK4" s="43" t="s">
        <v>87</v>
      </c>
    </row>
    <row r="5" spans="1:89" ht="18.75" customHeight="1">
      <c r="A5" s="33"/>
      <c r="B5" s="47" t="s">
        <v>90</v>
      </c>
      <c r="C5" s="45">
        <v>8</v>
      </c>
      <c r="D5" s="45">
        <v>213</v>
      </c>
      <c r="E5" s="37">
        <v>8</v>
      </c>
      <c r="F5" s="37" t="s">
        <v>84</v>
      </c>
      <c r="G5" s="37">
        <v>1</v>
      </c>
      <c r="H5" s="37">
        <v>56</v>
      </c>
      <c r="I5" s="38">
        <v>56</v>
      </c>
      <c r="J5" s="5">
        <f t="shared" si="0"/>
        <v>74</v>
      </c>
      <c r="K5" s="25">
        <f t="shared" si="1"/>
        <v>61</v>
      </c>
      <c r="L5" s="39">
        <v>1</v>
      </c>
      <c r="M5" s="39">
        <v>1</v>
      </c>
      <c r="N5" s="40">
        <v>1</v>
      </c>
      <c r="O5" s="40">
        <v>1</v>
      </c>
      <c r="P5" s="40">
        <v>2</v>
      </c>
      <c r="Q5" s="40">
        <v>1</v>
      </c>
      <c r="R5" s="40">
        <v>1</v>
      </c>
      <c r="S5" s="40">
        <v>1</v>
      </c>
      <c r="T5" s="40">
        <v>5</v>
      </c>
      <c r="U5" s="40">
        <v>2</v>
      </c>
      <c r="V5" s="40">
        <v>1</v>
      </c>
      <c r="W5" s="40">
        <v>2</v>
      </c>
      <c r="X5" s="40">
        <v>1</v>
      </c>
      <c r="Y5" s="40">
        <v>2</v>
      </c>
      <c r="Z5" s="40">
        <v>1</v>
      </c>
      <c r="AA5" s="40"/>
      <c r="AB5" s="40">
        <v>3</v>
      </c>
      <c r="AC5" s="40">
        <v>1</v>
      </c>
      <c r="AD5" s="40"/>
      <c r="AE5" s="40">
        <v>5</v>
      </c>
      <c r="AF5" s="40">
        <v>1</v>
      </c>
      <c r="AG5" s="39">
        <v>1</v>
      </c>
      <c r="AH5" s="39">
        <v>1</v>
      </c>
      <c r="AI5" s="39">
        <v>1</v>
      </c>
      <c r="AJ5" s="39">
        <v>1</v>
      </c>
      <c r="AK5" s="39">
        <v>3</v>
      </c>
      <c r="AL5" s="39">
        <v>1</v>
      </c>
      <c r="AM5" s="39">
        <v>1</v>
      </c>
      <c r="AN5" s="39">
        <v>10</v>
      </c>
      <c r="AO5" s="39">
        <v>5</v>
      </c>
      <c r="AP5" s="39">
        <v>1</v>
      </c>
      <c r="AQ5" s="39">
        <v>2</v>
      </c>
      <c r="AR5" s="39">
        <v>1</v>
      </c>
      <c r="AS5" s="40" t="s">
        <v>85</v>
      </c>
      <c r="AT5" s="28">
        <f t="shared" si="2"/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29" t="s">
        <v>86</v>
      </c>
      <c r="BT5" s="30">
        <f t="shared" si="3"/>
        <v>13</v>
      </c>
      <c r="BU5" s="42">
        <v>3</v>
      </c>
      <c r="BV5" s="42">
        <v>1</v>
      </c>
      <c r="BW5" s="42">
        <v>1</v>
      </c>
      <c r="BX5" s="42">
        <v>1</v>
      </c>
      <c r="BY5" s="42">
        <v>1</v>
      </c>
      <c r="BZ5" s="42">
        <v>1</v>
      </c>
      <c r="CA5" s="42">
        <v>0</v>
      </c>
      <c r="CB5" s="42">
        <v>0</v>
      </c>
      <c r="CC5" s="42">
        <v>0</v>
      </c>
      <c r="CD5" s="42">
        <v>0</v>
      </c>
      <c r="CE5" s="42">
        <v>0</v>
      </c>
      <c r="CF5" s="42">
        <v>0</v>
      </c>
      <c r="CG5" s="31">
        <v>4</v>
      </c>
      <c r="CH5" s="31">
        <v>1</v>
      </c>
      <c r="CI5" s="31">
        <v>0</v>
      </c>
      <c r="CJ5" s="42">
        <v>0</v>
      </c>
      <c r="CK5" s="43" t="s">
        <v>87</v>
      </c>
    </row>
    <row r="6" spans="1:89" ht="18.75" customHeight="1">
      <c r="A6" s="33"/>
      <c r="B6" s="47" t="s">
        <v>91</v>
      </c>
      <c r="C6" s="45">
        <v>9</v>
      </c>
      <c r="D6" s="48" t="s">
        <v>92</v>
      </c>
      <c r="E6" s="37">
        <v>0</v>
      </c>
      <c r="F6" s="37"/>
      <c r="G6" s="37">
        <v>1</v>
      </c>
      <c r="H6" s="37">
        <v>119</v>
      </c>
      <c r="I6" s="38">
        <v>119</v>
      </c>
      <c r="J6" s="5">
        <f t="shared" si="0"/>
        <v>67</v>
      </c>
      <c r="K6" s="46">
        <f t="shared" si="1"/>
        <v>5</v>
      </c>
      <c r="L6" s="39">
        <v>0</v>
      </c>
      <c r="M6" s="39">
        <v>1</v>
      </c>
      <c r="N6" s="40">
        <v>1</v>
      </c>
      <c r="O6" s="40">
        <v>1</v>
      </c>
      <c r="P6" s="40">
        <v>2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27" t="s">
        <v>93</v>
      </c>
      <c r="AT6" s="28">
        <f t="shared" si="2"/>
        <v>45</v>
      </c>
      <c r="AU6" s="41"/>
      <c r="AV6" s="41">
        <v>1</v>
      </c>
      <c r="AW6" s="41">
        <v>1</v>
      </c>
      <c r="AX6" s="41">
        <v>1</v>
      </c>
      <c r="AY6" s="41">
        <v>1</v>
      </c>
      <c r="AZ6" s="41"/>
      <c r="BA6" s="41">
        <v>1</v>
      </c>
      <c r="BB6" s="41">
        <v>1</v>
      </c>
      <c r="BC6" s="41">
        <v>1</v>
      </c>
      <c r="BD6" s="41" t="s">
        <v>94</v>
      </c>
      <c r="BE6" s="41">
        <v>3</v>
      </c>
      <c r="BF6" s="41">
        <v>1</v>
      </c>
      <c r="BG6" s="41">
        <v>1</v>
      </c>
      <c r="BH6" s="41">
        <v>1</v>
      </c>
      <c r="BI6" s="41">
        <v>1</v>
      </c>
      <c r="BJ6" s="41">
        <v>10</v>
      </c>
      <c r="BK6" s="41">
        <v>5</v>
      </c>
      <c r="BL6" s="41"/>
      <c r="BM6" s="41"/>
      <c r="BN6" s="41"/>
      <c r="BO6" s="41">
        <v>10</v>
      </c>
      <c r="BP6" s="41">
        <v>3</v>
      </c>
      <c r="BQ6" s="41">
        <v>3</v>
      </c>
      <c r="BR6" s="41"/>
      <c r="BS6" s="41" t="s">
        <v>95</v>
      </c>
      <c r="BT6" s="30">
        <f t="shared" si="3"/>
        <v>17</v>
      </c>
      <c r="BU6" s="42">
        <v>7</v>
      </c>
      <c r="BV6" s="42">
        <v>1</v>
      </c>
      <c r="BW6" s="42">
        <v>1</v>
      </c>
      <c r="BX6" s="42">
        <v>1</v>
      </c>
      <c r="BY6" s="42">
        <v>1</v>
      </c>
      <c r="BZ6" s="42">
        <v>0</v>
      </c>
      <c r="CA6" s="42">
        <v>0</v>
      </c>
      <c r="CB6" s="42">
        <v>0</v>
      </c>
      <c r="CC6" s="42">
        <v>0</v>
      </c>
      <c r="CD6" s="42">
        <v>0</v>
      </c>
      <c r="CE6" s="42">
        <v>3</v>
      </c>
      <c r="CF6" s="42">
        <v>0</v>
      </c>
      <c r="CG6" s="31">
        <v>3</v>
      </c>
      <c r="CH6" s="31">
        <v>0</v>
      </c>
      <c r="CI6" s="31">
        <v>0</v>
      </c>
      <c r="CJ6" s="42">
        <v>0</v>
      </c>
      <c r="CK6" s="49" t="s">
        <v>96</v>
      </c>
    </row>
    <row r="7" spans="1:89" ht="18.75" customHeight="1">
      <c r="A7" s="33"/>
      <c r="B7" s="47" t="s">
        <v>97</v>
      </c>
      <c r="C7" s="45">
        <v>8</v>
      </c>
      <c r="D7" s="36" t="s">
        <v>98</v>
      </c>
      <c r="E7" s="37">
        <v>1</v>
      </c>
      <c r="F7" s="37"/>
      <c r="G7" s="37">
        <v>1</v>
      </c>
      <c r="H7" s="37">
        <v>85</v>
      </c>
      <c r="I7" s="38">
        <v>85</v>
      </c>
      <c r="J7" s="5">
        <f t="shared" si="0"/>
        <v>64</v>
      </c>
      <c r="K7" s="25">
        <f t="shared" si="1"/>
        <v>4</v>
      </c>
      <c r="L7" s="39"/>
      <c r="M7" s="39"/>
      <c r="N7" s="40"/>
      <c r="O7" s="40">
        <v>1</v>
      </c>
      <c r="P7" s="40"/>
      <c r="Q7" s="40">
        <v>1</v>
      </c>
      <c r="R7" s="40">
        <v>1</v>
      </c>
      <c r="S7" s="40">
        <v>1</v>
      </c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40" t="s">
        <v>85</v>
      </c>
      <c r="AT7" s="28">
        <f t="shared" si="2"/>
        <v>36</v>
      </c>
      <c r="AU7" s="41"/>
      <c r="AV7" s="41"/>
      <c r="AW7" s="41">
        <v>1</v>
      </c>
      <c r="AX7" s="41">
        <v>1</v>
      </c>
      <c r="AY7" s="41">
        <v>1</v>
      </c>
      <c r="AZ7" s="41"/>
      <c r="BA7" s="41">
        <v>1</v>
      </c>
      <c r="BB7" s="41">
        <v>1</v>
      </c>
      <c r="BC7" s="41"/>
      <c r="BD7" s="41">
        <v>2</v>
      </c>
      <c r="BE7" s="41">
        <v>3</v>
      </c>
      <c r="BF7" s="41">
        <v>1</v>
      </c>
      <c r="BG7" s="41">
        <v>1</v>
      </c>
      <c r="BH7" s="41">
        <v>1</v>
      </c>
      <c r="BI7" s="41">
        <v>1</v>
      </c>
      <c r="BJ7" s="41">
        <v>10</v>
      </c>
      <c r="BK7" s="41">
        <v>5</v>
      </c>
      <c r="BL7" s="41">
        <v>1</v>
      </c>
      <c r="BM7" s="41"/>
      <c r="BN7" s="41"/>
      <c r="BO7" s="41" t="s">
        <v>94</v>
      </c>
      <c r="BP7" s="41">
        <v>3</v>
      </c>
      <c r="BQ7" s="41">
        <v>3</v>
      </c>
      <c r="BR7" s="41"/>
      <c r="BS7" s="41" t="s">
        <v>95</v>
      </c>
      <c r="BT7" s="30">
        <f t="shared" si="3"/>
        <v>24</v>
      </c>
      <c r="BU7" s="42">
        <v>7</v>
      </c>
      <c r="BV7" s="42">
        <v>1</v>
      </c>
      <c r="BW7" s="42">
        <v>0</v>
      </c>
      <c r="BX7" s="42">
        <v>1</v>
      </c>
      <c r="BY7" s="42">
        <v>1</v>
      </c>
      <c r="BZ7" s="42">
        <v>1</v>
      </c>
      <c r="CA7" s="42">
        <v>1</v>
      </c>
      <c r="CB7" s="42">
        <v>4</v>
      </c>
      <c r="CC7" s="42">
        <v>2</v>
      </c>
      <c r="CD7" s="42">
        <v>0</v>
      </c>
      <c r="CE7" s="42">
        <v>4</v>
      </c>
      <c r="CF7" s="42">
        <v>0</v>
      </c>
      <c r="CG7" s="31">
        <v>2</v>
      </c>
      <c r="CH7" s="31">
        <v>0</v>
      </c>
      <c r="CI7" s="31">
        <v>0</v>
      </c>
      <c r="CJ7" s="42">
        <v>0</v>
      </c>
      <c r="CK7" s="49" t="s">
        <v>96</v>
      </c>
    </row>
    <row r="8" spans="2:89" ht="18.75" customHeight="1">
      <c r="B8" s="1" t="s">
        <v>99</v>
      </c>
      <c r="C8" s="2">
        <v>8</v>
      </c>
      <c r="D8" s="36" t="s">
        <v>98</v>
      </c>
      <c r="E8" s="37">
        <v>3</v>
      </c>
      <c r="G8" s="2">
        <v>2</v>
      </c>
      <c r="H8" s="2">
        <v>70</v>
      </c>
      <c r="I8" s="38">
        <v>70</v>
      </c>
      <c r="J8" s="5">
        <f t="shared" si="0"/>
        <v>59</v>
      </c>
      <c r="K8" s="25">
        <f t="shared" si="1"/>
        <v>2</v>
      </c>
      <c r="L8" s="39"/>
      <c r="M8" s="39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9"/>
      <c r="AH8" s="39">
        <v>1</v>
      </c>
      <c r="AI8" s="39">
        <v>1</v>
      </c>
      <c r="AJ8" s="39"/>
      <c r="AK8" s="39"/>
      <c r="AL8" s="39"/>
      <c r="AM8" s="39"/>
      <c r="AN8" s="39"/>
      <c r="AO8" s="39"/>
      <c r="AP8" s="39"/>
      <c r="AQ8" s="39"/>
      <c r="AR8" s="39"/>
      <c r="AS8" s="40" t="s">
        <v>85</v>
      </c>
      <c r="AT8" s="28">
        <f t="shared" si="2"/>
        <v>45</v>
      </c>
      <c r="AU8" s="41">
        <v>0</v>
      </c>
      <c r="AV8" s="41">
        <v>0</v>
      </c>
      <c r="AW8" s="41">
        <v>1</v>
      </c>
      <c r="AX8" s="41">
        <v>1</v>
      </c>
      <c r="AY8" s="41">
        <v>1</v>
      </c>
      <c r="AZ8" s="41">
        <v>1</v>
      </c>
      <c r="BA8" s="41">
        <v>1</v>
      </c>
      <c r="BB8" s="41">
        <v>1</v>
      </c>
      <c r="BC8" s="41">
        <v>1</v>
      </c>
      <c r="BD8" s="41">
        <v>2</v>
      </c>
      <c r="BE8" s="41">
        <v>3</v>
      </c>
      <c r="BF8" s="41">
        <v>0</v>
      </c>
      <c r="BG8" s="41">
        <v>0</v>
      </c>
      <c r="BH8" s="41">
        <v>0</v>
      </c>
      <c r="BI8" s="41">
        <v>0</v>
      </c>
      <c r="BJ8" s="41">
        <v>10</v>
      </c>
      <c r="BK8" s="41">
        <v>5</v>
      </c>
      <c r="BL8" s="41">
        <v>0</v>
      </c>
      <c r="BM8" s="41">
        <v>0</v>
      </c>
      <c r="BN8" s="41">
        <v>0</v>
      </c>
      <c r="BO8" s="41">
        <v>15</v>
      </c>
      <c r="BP8" s="41">
        <v>3</v>
      </c>
      <c r="BQ8" s="41">
        <v>0</v>
      </c>
      <c r="BR8" s="41">
        <v>0</v>
      </c>
      <c r="BS8" s="29" t="s">
        <v>86</v>
      </c>
      <c r="BT8" s="30">
        <f t="shared" si="3"/>
        <v>12</v>
      </c>
      <c r="BU8" s="42">
        <v>3</v>
      </c>
      <c r="BV8" s="42">
        <v>1</v>
      </c>
      <c r="BW8" s="42">
        <v>1</v>
      </c>
      <c r="BX8" s="42">
        <v>1</v>
      </c>
      <c r="BY8" s="42">
        <v>1</v>
      </c>
      <c r="BZ8" s="42">
        <v>1</v>
      </c>
      <c r="CA8" s="42">
        <v>0</v>
      </c>
      <c r="CB8" s="42">
        <v>0</v>
      </c>
      <c r="CC8" s="42">
        <v>0</v>
      </c>
      <c r="CD8" s="42">
        <v>0</v>
      </c>
      <c r="CE8" s="42">
        <v>0</v>
      </c>
      <c r="CF8" s="42">
        <v>0</v>
      </c>
      <c r="CG8" s="31">
        <v>3</v>
      </c>
      <c r="CH8" s="31">
        <v>1</v>
      </c>
      <c r="CI8" s="31">
        <v>0</v>
      </c>
      <c r="CJ8" s="42">
        <v>0</v>
      </c>
      <c r="CK8" s="43" t="s">
        <v>87</v>
      </c>
    </row>
    <row r="9" spans="1:89" ht="18.75" customHeight="1">
      <c r="A9" s="33"/>
      <c r="B9" s="34" t="s">
        <v>100</v>
      </c>
      <c r="C9" s="35">
        <v>9</v>
      </c>
      <c r="D9" s="48">
        <v>224</v>
      </c>
      <c r="E9" s="37">
        <v>0</v>
      </c>
      <c r="F9" s="37"/>
      <c r="G9" s="37">
        <v>2</v>
      </c>
      <c r="H9" s="37">
        <v>2</v>
      </c>
      <c r="I9" s="38">
        <v>2</v>
      </c>
      <c r="J9" s="5">
        <f t="shared" si="0"/>
        <v>59</v>
      </c>
      <c r="K9" s="46">
        <f t="shared" si="1"/>
        <v>6</v>
      </c>
      <c r="L9" s="39">
        <v>0</v>
      </c>
      <c r="M9" s="39">
        <v>1</v>
      </c>
      <c r="N9" s="40">
        <v>1</v>
      </c>
      <c r="O9" s="40">
        <v>0</v>
      </c>
      <c r="P9" s="40">
        <v>0</v>
      </c>
      <c r="Q9" s="40">
        <v>1</v>
      </c>
      <c r="R9" s="40">
        <v>0</v>
      </c>
      <c r="S9" s="40">
        <v>1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39">
        <v>0</v>
      </c>
      <c r="AH9" s="39">
        <v>1</v>
      </c>
      <c r="AI9" s="39">
        <v>1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40" t="s">
        <v>89</v>
      </c>
      <c r="AT9" s="28">
        <f t="shared" si="2"/>
        <v>30</v>
      </c>
      <c r="AU9" s="41">
        <v>0</v>
      </c>
      <c r="AV9" s="41">
        <v>0</v>
      </c>
      <c r="AW9" s="41">
        <v>1</v>
      </c>
      <c r="AX9" s="41">
        <v>1</v>
      </c>
      <c r="AY9" s="41">
        <v>1</v>
      </c>
      <c r="AZ9" s="41">
        <v>0</v>
      </c>
      <c r="BA9" s="41">
        <v>1</v>
      </c>
      <c r="BB9" s="41">
        <v>1</v>
      </c>
      <c r="BC9" s="41">
        <v>0</v>
      </c>
      <c r="BD9" s="41">
        <v>1</v>
      </c>
      <c r="BE9" s="41">
        <v>3</v>
      </c>
      <c r="BF9" s="41">
        <v>0</v>
      </c>
      <c r="BG9" s="41">
        <v>0</v>
      </c>
      <c r="BH9" s="41">
        <v>0</v>
      </c>
      <c r="BI9" s="41">
        <v>1</v>
      </c>
      <c r="BJ9" s="41">
        <v>0</v>
      </c>
      <c r="BK9" s="41">
        <v>5</v>
      </c>
      <c r="BL9" s="41">
        <v>0</v>
      </c>
      <c r="BM9" s="41">
        <v>0</v>
      </c>
      <c r="BN9" s="41">
        <v>0</v>
      </c>
      <c r="BO9" s="41">
        <v>15</v>
      </c>
      <c r="BP9" s="41">
        <v>0</v>
      </c>
      <c r="BQ9" s="41">
        <v>0</v>
      </c>
      <c r="BR9" s="41">
        <v>0</v>
      </c>
      <c r="BS9" s="29" t="s">
        <v>86</v>
      </c>
      <c r="BT9" s="30">
        <f t="shared" si="3"/>
        <v>23</v>
      </c>
      <c r="BU9" s="42">
        <v>7</v>
      </c>
      <c r="BV9" s="42">
        <v>1</v>
      </c>
      <c r="BW9" s="42">
        <v>0</v>
      </c>
      <c r="BX9" s="42">
        <v>1</v>
      </c>
      <c r="BY9" s="42">
        <v>1</v>
      </c>
      <c r="BZ9" s="42">
        <v>1</v>
      </c>
      <c r="CA9" s="42">
        <v>0</v>
      </c>
      <c r="CB9" s="42">
        <v>0</v>
      </c>
      <c r="CC9" s="42">
        <v>0</v>
      </c>
      <c r="CD9" s="42">
        <v>0</v>
      </c>
      <c r="CE9" s="42">
        <v>3</v>
      </c>
      <c r="CF9" s="42">
        <v>0</v>
      </c>
      <c r="CG9" s="31">
        <v>4</v>
      </c>
      <c r="CH9" s="31">
        <v>1</v>
      </c>
      <c r="CI9" s="31">
        <v>4</v>
      </c>
      <c r="CJ9" s="42">
        <v>0</v>
      </c>
      <c r="CK9" s="43" t="s">
        <v>87</v>
      </c>
    </row>
    <row r="10" spans="1:89" ht="18.75" customHeight="1">
      <c r="A10" s="33"/>
      <c r="B10" s="47" t="s">
        <v>101</v>
      </c>
      <c r="C10" s="45">
        <v>9</v>
      </c>
      <c r="D10" s="45">
        <v>213</v>
      </c>
      <c r="E10" s="37">
        <v>5</v>
      </c>
      <c r="F10" s="37"/>
      <c r="G10" s="37">
        <v>2</v>
      </c>
      <c r="H10" s="37">
        <v>107</v>
      </c>
      <c r="I10" s="38">
        <v>107</v>
      </c>
      <c r="J10" s="5">
        <f t="shared" si="0"/>
        <v>54</v>
      </c>
      <c r="K10" s="46">
        <f t="shared" si="1"/>
        <v>35</v>
      </c>
      <c r="L10" s="39">
        <v>1</v>
      </c>
      <c r="M10" s="39">
        <v>1</v>
      </c>
      <c r="N10" s="40">
        <v>1</v>
      </c>
      <c r="O10" s="40">
        <v>1</v>
      </c>
      <c r="P10" s="40">
        <v>2</v>
      </c>
      <c r="Q10" s="40">
        <v>1</v>
      </c>
      <c r="R10" s="40">
        <v>1</v>
      </c>
      <c r="S10" s="40">
        <v>1</v>
      </c>
      <c r="T10" s="40">
        <v>4</v>
      </c>
      <c r="U10" s="40">
        <v>2</v>
      </c>
      <c r="V10" s="40">
        <v>1</v>
      </c>
      <c r="W10" s="40">
        <v>2</v>
      </c>
      <c r="X10" s="40">
        <v>1</v>
      </c>
      <c r="Y10" s="40">
        <v>2</v>
      </c>
      <c r="Z10" s="40">
        <v>1</v>
      </c>
      <c r="AA10" s="40">
        <v>1</v>
      </c>
      <c r="AB10" s="40">
        <v>3</v>
      </c>
      <c r="AC10" s="40">
        <v>0</v>
      </c>
      <c r="AD10" s="40">
        <v>0</v>
      </c>
      <c r="AE10" s="40">
        <v>5</v>
      </c>
      <c r="AF10" s="40">
        <v>0</v>
      </c>
      <c r="AG10" s="39">
        <v>1</v>
      </c>
      <c r="AH10" s="39">
        <v>1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2</v>
      </c>
      <c r="AR10" s="39">
        <v>0</v>
      </c>
      <c r="AS10" s="27" t="s">
        <v>93</v>
      </c>
      <c r="AT10" s="28">
        <f t="shared" si="2"/>
        <v>0</v>
      </c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 t="s">
        <v>95</v>
      </c>
      <c r="BT10" s="30">
        <f t="shared" si="3"/>
        <v>19</v>
      </c>
      <c r="BU10" s="42">
        <v>7</v>
      </c>
      <c r="BV10" s="42">
        <v>1</v>
      </c>
      <c r="BW10" s="42">
        <v>1</v>
      </c>
      <c r="BX10" s="42">
        <v>1</v>
      </c>
      <c r="BY10" s="42">
        <v>1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4</v>
      </c>
      <c r="CF10" s="42">
        <v>0</v>
      </c>
      <c r="CG10" s="31">
        <v>4</v>
      </c>
      <c r="CH10" s="31">
        <v>0</v>
      </c>
      <c r="CI10" s="31">
        <v>0</v>
      </c>
      <c r="CJ10" s="42">
        <v>0</v>
      </c>
      <c r="CK10" s="49" t="s">
        <v>96</v>
      </c>
    </row>
    <row r="11" spans="1:89" ht="18.75" customHeight="1">
      <c r="A11" s="33"/>
      <c r="B11" s="50" t="s">
        <v>102</v>
      </c>
      <c r="C11" s="33">
        <v>9</v>
      </c>
      <c r="D11" s="48">
        <v>604</v>
      </c>
      <c r="E11" s="37">
        <v>4</v>
      </c>
      <c r="F11" s="37"/>
      <c r="G11" s="37">
        <v>2</v>
      </c>
      <c r="H11" s="37">
        <v>133</v>
      </c>
      <c r="I11" s="38">
        <v>133</v>
      </c>
      <c r="J11" s="5">
        <f t="shared" si="0"/>
        <v>52</v>
      </c>
      <c r="K11" s="46">
        <f t="shared" si="1"/>
        <v>19</v>
      </c>
      <c r="L11" s="39">
        <v>1</v>
      </c>
      <c r="M11" s="39">
        <v>1</v>
      </c>
      <c r="N11" s="40">
        <v>0</v>
      </c>
      <c r="O11" s="40">
        <v>1</v>
      </c>
      <c r="P11" s="40">
        <v>2</v>
      </c>
      <c r="Q11" s="40">
        <v>1</v>
      </c>
      <c r="R11" s="40">
        <v>0</v>
      </c>
      <c r="S11" s="40">
        <v>1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2</v>
      </c>
      <c r="AC11" s="40">
        <v>0</v>
      </c>
      <c r="AD11" s="40">
        <v>0</v>
      </c>
      <c r="AE11" s="40">
        <v>0</v>
      </c>
      <c r="AF11" s="40">
        <v>0</v>
      </c>
      <c r="AG11" s="39">
        <v>1</v>
      </c>
      <c r="AH11" s="39">
        <v>1</v>
      </c>
      <c r="AI11" s="39">
        <v>0</v>
      </c>
      <c r="AJ11" s="39">
        <v>1</v>
      </c>
      <c r="AK11" s="39">
        <v>3</v>
      </c>
      <c r="AL11" s="39">
        <v>1</v>
      </c>
      <c r="AM11" s="39">
        <v>0</v>
      </c>
      <c r="AN11" s="39">
        <v>0</v>
      </c>
      <c r="AO11" s="39">
        <v>0</v>
      </c>
      <c r="AP11" s="39">
        <v>0</v>
      </c>
      <c r="AQ11" s="39">
        <v>2</v>
      </c>
      <c r="AR11" s="39">
        <v>1</v>
      </c>
      <c r="AS11" s="27" t="s">
        <v>93</v>
      </c>
      <c r="AT11" s="28">
        <f t="shared" si="2"/>
        <v>16</v>
      </c>
      <c r="AU11" s="41">
        <v>1</v>
      </c>
      <c r="AV11" s="41"/>
      <c r="AW11" s="41">
        <v>1</v>
      </c>
      <c r="AX11" s="41">
        <v>1</v>
      </c>
      <c r="AY11" s="41">
        <v>1</v>
      </c>
      <c r="AZ11" s="41" t="s">
        <v>94</v>
      </c>
      <c r="BA11" s="41">
        <v>1</v>
      </c>
      <c r="BB11" s="41">
        <v>1</v>
      </c>
      <c r="BC11" s="41">
        <v>1</v>
      </c>
      <c r="BD11" s="41"/>
      <c r="BE11" s="41">
        <v>1</v>
      </c>
      <c r="BF11" s="41">
        <v>1</v>
      </c>
      <c r="BG11" s="41">
        <v>1</v>
      </c>
      <c r="BH11" s="41">
        <v>1</v>
      </c>
      <c r="BI11" s="41">
        <v>1</v>
      </c>
      <c r="BJ11" s="41">
        <v>3</v>
      </c>
      <c r="BK11" s="41">
        <v>1</v>
      </c>
      <c r="BL11" s="41"/>
      <c r="BM11" s="41"/>
      <c r="BN11" s="41"/>
      <c r="BO11" s="41"/>
      <c r="BP11" s="41"/>
      <c r="BQ11" s="41"/>
      <c r="BR11" s="41"/>
      <c r="BS11" s="41" t="s">
        <v>95</v>
      </c>
      <c r="BT11" s="30">
        <f t="shared" si="3"/>
        <v>17</v>
      </c>
      <c r="BU11" s="42">
        <v>7</v>
      </c>
      <c r="BV11" s="42">
        <v>1</v>
      </c>
      <c r="BW11" s="42">
        <v>1</v>
      </c>
      <c r="BX11" s="42">
        <v>1</v>
      </c>
      <c r="BY11" s="42">
        <v>1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2</v>
      </c>
      <c r="CF11" s="42">
        <v>0</v>
      </c>
      <c r="CG11" s="31">
        <v>3</v>
      </c>
      <c r="CH11" s="31">
        <v>1</v>
      </c>
      <c r="CI11" s="31">
        <v>0</v>
      </c>
      <c r="CJ11" s="42">
        <v>0</v>
      </c>
      <c r="CK11" s="43" t="s">
        <v>87</v>
      </c>
    </row>
    <row r="12" spans="1:89" ht="18.75" customHeight="1">
      <c r="A12" s="33"/>
      <c r="B12" s="47" t="s">
        <v>103</v>
      </c>
      <c r="C12" s="45">
        <v>8</v>
      </c>
      <c r="D12" s="36" t="s">
        <v>98</v>
      </c>
      <c r="E12" s="37">
        <v>9</v>
      </c>
      <c r="F12" s="37"/>
      <c r="G12" s="37">
        <v>2</v>
      </c>
      <c r="H12" s="37">
        <v>86</v>
      </c>
      <c r="I12" s="38">
        <v>86</v>
      </c>
      <c r="J12" s="5">
        <f t="shared" si="0"/>
        <v>50</v>
      </c>
      <c r="K12" s="25">
        <f t="shared" si="1"/>
        <v>8</v>
      </c>
      <c r="L12" s="39">
        <v>1</v>
      </c>
      <c r="M12" s="39"/>
      <c r="N12" s="40"/>
      <c r="O12" s="40">
        <v>1</v>
      </c>
      <c r="P12" s="40">
        <v>2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9"/>
      <c r="AH12" s="39">
        <v>1</v>
      </c>
      <c r="AI12" s="39">
        <v>1</v>
      </c>
      <c r="AJ12" s="39"/>
      <c r="AK12" s="39">
        <v>1</v>
      </c>
      <c r="AL12" s="39"/>
      <c r="AM12" s="39">
        <v>1</v>
      </c>
      <c r="AN12" s="39"/>
      <c r="AO12" s="39"/>
      <c r="AP12" s="39"/>
      <c r="AQ12" s="39"/>
      <c r="AR12" s="39"/>
      <c r="AS12" s="40" t="s">
        <v>85</v>
      </c>
      <c r="AT12" s="28">
        <f t="shared" si="2"/>
        <v>10</v>
      </c>
      <c r="AU12" s="41"/>
      <c r="AV12" s="41"/>
      <c r="AW12" s="41">
        <v>1</v>
      </c>
      <c r="AX12" s="41">
        <v>1</v>
      </c>
      <c r="AY12" s="41">
        <v>1</v>
      </c>
      <c r="AZ12" s="41">
        <v>1</v>
      </c>
      <c r="BA12" s="41">
        <v>1</v>
      </c>
      <c r="BB12" s="41">
        <v>1</v>
      </c>
      <c r="BC12" s="41">
        <v>1</v>
      </c>
      <c r="BD12" s="41"/>
      <c r="BE12" s="41">
        <v>3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 t="s">
        <v>95</v>
      </c>
      <c r="BT12" s="30">
        <f t="shared" si="3"/>
        <v>32</v>
      </c>
      <c r="BU12" s="42">
        <v>7</v>
      </c>
      <c r="BV12" s="42">
        <v>1</v>
      </c>
      <c r="BW12" s="42">
        <v>1</v>
      </c>
      <c r="BX12" s="42">
        <v>1</v>
      </c>
      <c r="BY12" s="42">
        <v>1</v>
      </c>
      <c r="BZ12" s="42">
        <v>1</v>
      </c>
      <c r="CA12" s="42">
        <v>1</v>
      </c>
      <c r="CB12" s="42">
        <v>4</v>
      </c>
      <c r="CC12" s="42">
        <v>2</v>
      </c>
      <c r="CD12" s="42">
        <v>0</v>
      </c>
      <c r="CE12" s="42">
        <v>4</v>
      </c>
      <c r="CF12" s="42">
        <v>0</v>
      </c>
      <c r="CG12" s="31">
        <v>4</v>
      </c>
      <c r="CH12" s="31">
        <v>1</v>
      </c>
      <c r="CI12" s="31">
        <v>4</v>
      </c>
      <c r="CJ12" s="42">
        <v>0</v>
      </c>
      <c r="CK12" s="49" t="s">
        <v>96</v>
      </c>
    </row>
    <row r="13" spans="1:89" ht="18.75" customHeight="1">
      <c r="A13" s="33"/>
      <c r="B13" s="47" t="s">
        <v>104</v>
      </c>
      <c r="C13" s="45">
        <v>9</v>
      </c>
      <c r="D13" s="35">
        <v>319</v>
      </c>
      <c r="E13" s="37">
        <v>10</v>
      </c>
      <c r="F13" s="37"/>
      <c r="G13" s="37">
        <v>2</v>
      </c>
      <c r="H13" s="37">
        <v>29</v>
      </c>
      <c r="I13" s="38">
        <v>29</v>
      </c>
      <c r="J13" s="5">
        <f t="shared" si="0"/>
        <v>50</v>
      </c>
      <c r="K13" s="46">
        <f t="shared" si="1"/>
        <v>10</v>
      </c>
      <c r="L13" s="39">
        <v>0</v>
      </c>
      <c r="M13" s="39">
        <v>1</v>
      </c>
      <c r="N13" s="40">
        <v>1</v>
      </c>
      <c r="O13" s="40">
        <v>0</v>
      </c>
      <c r="P13" s="40">
        <v>0</v>
      </c>
      <c r="Q13" s="40">
        <v>1</v>
      </c>
      <c r="R13" s="40">
        <v>1</v>
      </c>
      <c r="S13" s="40">
        <v>1</v>
      </c>
      <c r="T13" s="40">
        <v>0</v>
      </c>
      <c r="U13" s="40">
        <v>0</v>
      </c>
      <c r="V13" s="40">
        <v>1</v>
      </c>
      <c r="W13" s="40">
        <v>2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39">
        <v>0</v>
      </c>
      <c r="AH13" s="39">
        <v>1</v>
      </c>
      <c r="AI13" s="39">
        <v>1</v>
      </c>
      <c r="AJ13" s="39"/>
      <c r="AK13" s="39"/>
      <c r="AL13" s="39"/>
      <c r="AM13" s="39"/>
      <c r="AN13" s="39"/>
      <c r="AO13" s="39"/>
      <c r="AP13" s="39"/>
      <c r="AQ13" s="39"/>
      <c r="AR13" s="39"/>
      <c r="AS13" s="40" t="s">
        <v>89</v>
      </c>
      <c r="AT13" s="28">
        <f t="shared" si="2"/>
        <v>8</v>
      </c>
      <c r="AU13" s="41">
        <v>0</v>
      </c>
      <c r="AV13" s="41">
        <v>0</v>
      </c>
      <c r="AW13" s="41">
        <v>1</v>
      </c>
      <c r="AX13" s="41">
        <v>1</v>
      </c>
      <c r="AY13" s="41">
        <v>1</v>
      </c>
      <c r="AZ13" s="41">
        <v>0</v>
      </c>
      <c r="BA13" s="41">
        <v>1</v>
      </c>
      <c r="BB13" s="41">
        <v>1</v>
      </c>
      <c r="BC13" s="41">
        <v>0</v>
      </c>
      <c r="BD13" s="41">
        <v>0</v>
      </c>
      <c r="BE13" s="41">
        <v>0</v>
      </c>
      <c r="BF13" s="41">
        <v>1</v>
      </c>
      <c r="BG13" s="41">
        <v>1</v>
      </c>
      <c r="BH13" s="41">
        <v>1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29" t="s">
        <v>86</v>
      </c>
      <c r="BT13" s="30">
        <f t="shared" si="3"/>
        <v>32</v>
      </c>
      <c r="BU13" s="42">
        <v>7</v>
      </c>
      <c r="BV13" s="42">
        <v>1</v>
      </c>
      <c r="BW13" s="42">
        <v>1</v>
      </c>
      <c r="BX13" s="42">
        <v>1</v>
      </c>
      <c r="BY13" s="42">
        <v>1</v>
      </c>
      <c r="BZ13" s="42">
        <v>1</v>
      </c>
      <c r="CA13" s="42">
        <v>1</v>
      </c>
      <c r="CB13" s="42">
        <v>4</v>
      </c>
      <c r="CC13" s="42">
        <v>2</v>
      </c>
      <c r="CD13" s="42">
        <v>0</v>
      </c>
      <c r="CE13" s="42">
        <v>4</v>
      </c>
      <c r="CF13" s="42">
        <v>0</v>
      </c>
      <c r="CG13" s="31">
        <v>4</v>
      </c>
      <c r="CH13" s="31">
        <v>1</v>
      </c>
      <c r="CI13" s="31">
        <v>4</v>
      </c>
      <c r="CJ13" s="42">
        <v>0</v>
      </c>
      <c r="CK13" s="43" t="s">
        <v>87</v>
      </c>
    </row>
    <row r="14" spans="1:89" ht="18.75" customHeight="1">
      <c r="A14" s="33">
        <v>2</v>
      </c>
      <c r="B14" s="3" t="s">
        <v>105</v>
      </c>
      <c r="C14" s="33">
        <v>8</v>
      </c>
      <c r="D14" s="48">
        <v>320</v>
      </c>
      <c r="E14" s="37">
        <v>1</v>
      </c>
      <c r="F14" s="37"/>
      <c r="G14" s="37">
        <v>2</v>
      </c>
      <c r="H14" s="37">
        <v>132</v>
      </c>
      <c r="I14" s="38">
        <v>132</v>
      </c>
      <c r="J14" s="5">
        <f t="shared" si="0"/>
        <v>49</v>
      </c>
      <c r="K14" s="46">
        <f t="shared" si="1"/>
        <v>0</v>
      </c>
      <c r="L14" s="39">
        <v>0</v>
      </c>
      <c r="M14" s="39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27" t="s">
        <v>93</v>
      </c>
      <c r="AT14" s="28">
        <f t="shared" si="2"/>
        <v>20</v>
      </c>
      <c r="AU14" s="41">
        <v>1</v>
      </c>
      <c r="AV14" s="41"/>
      <c r="AW14" s="41">
        <v>1</v>
      </c>
      <c r="AX14" s="41">
        <v>1</v>
      </c>
      <c r="AY14" s="41">
        <v>1</v>
      </c>
      <c r="AZ14" s="41">
        <v>1</v>
      </c>
      <c r="BA14" s="41">
        <v>1</v>
      </c>
      <c r="BB14" s="41">
        <v>1</v>
      </c>
      <c r="BC14" s="41"/>
      <c r="BD14" s="41"/>
      <c r="BE14" s="41">
        <v>3</v>
      </c>
      <c r="BF14" s="41"/>
      <c r="BG14" s="41"/>
      <c r="BH14" s="41"/>
      <c r="BI14" s="41"/>
      <c r="BJ14" s="41"/>
      <c r="BK14" s="41"/>
      <c r="BL14" s="41"/>
      <c r="BM14" s="41"/>
      <c r="BN14" s="41"/>
      <c r="BO14" s="41">
        <v>10</v>
      </c>
      <c r="BP14" s="41"/>
      <c r="BQ14" s="41"/>
      <c r="BR14" s="41"/>
      <c r="BS14" s="41" t="s">
        <v>95</v>
      </c>
      <c r="BT14" s="30">
        <f t="shared" si="3"/>
        <v>29</v>
      </c>
      <c r="BU14" s="42">
        <v>7</v>
      </c>
      <c r="BV14" s="42">
        <v>1</v>
      </c>
      <c r="BW14" s="42">
        <v>0</v>
      </c>
      <c r="BX14" s="42">
        <v>1</v>
      </c>
      <c r="BY14" s="42">
        <v>1</v>
      </c>
      <c r="BZ14" s="42">
        <v>1</v>
      </c>
      <c r="CA14" s="42">
        <v>1</v>
      </c>
      <c r="CB14" s="42">
        <v>4</v>
      </c>
      <c r="CC14" s="42">
        <v>2</v>
      </c>
      <c r="CD14" s="42">
        <v>0</v>
      </c>
      <c r="CE14" s="42">
        <v>3</v>
      </c>
      <c r="CF14" s="42">
        <v>0</v>
      </c>
      <c r="CG14" s="31">
        <v>3</v>
      </c>
      <c r="CH14" s="31">
        <v>1</v>
      </c>
      <c r="CI14" s="31">
        <v>4</v>
      </c>
      <c r="CJ14" s="42">
        <v>0</v>
      </c>
      <c r="CK14" s="49" t="s">
        <v>96</v>
      </c>
    </row>
    <row r="15" spans="1:89" ht="18.75" customHeight="1">
      <c r="A15" s="33"/>
      <c r="B15" s="34" t="s">
        <v>106</v>
      </c>
      <c r="C15" s="35">
        <v>8</v>
      </c>
      <c r="D15" s="36" t="s">
        <v>107</v>
      </c>
      <c r="E15" s="37">
        <v>0</v>
      </c>
      <c r="F15" s="37"/>
      <c r="G15" s="37">
        <v>3</v>
      </c>
      <c r="H15" s="37">
        <v>44</v>
      </c>
      <c r="I15" s="38">
        <v>44</v>
      </c>
      <c r="J15" s="5">
        <f t="shared" si="0"/>
        <v>45</v>
      </c>
      <c r="K15" s="46">
        <f t="shared" si="1"/>
        <v>18</v>
      </c>
      <c r="L15" s="39">
        <v>1</v>
      </c>
      <c r="M15" s="39">
        <v>1</v>
      </c>
      <c r="N15" s="40">
        <v>1</v>
      </c>
      <c r="O15" s="40">
        <v>1</v>
      </c>
      <c r="P15" s="40">
        <v>2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1</v>
      </c>
      <c r="AC15" s="40">
        <v>0</v>
      </c>
      <c r="AD15" s="40">
        <v>0</v>
      </c>
      <c r="AE15" s="40">
        <v>0</v>
      </c>
      <c r="AF15" s="40">
        <v>0</v>
      </c>
      <c r="AG15" s="39">
        <v>1</v>
      </c>
      <c r="AH15" s="39">
        <v>1</v>
      </c>
      <c r="AI15" s="39">
        <v>1</v>
      </c>
      <c r="AJ15" s="39">
        <v>0</v>
      </c>
      <c r="AK15" s="39">
        <v>3</v>
      </c>
      <c r="AL15" s="39">
        <v>1</v>
      </c>
      <c r="AM15" s="39">
        <v>1</v>
      </c>
      <c r="AN15" s="39">
        <v>0</v>
      </c>
      <c r="AO15" s="39">
        <v>0</v>
      </c>
      <c r="AP15" s="39">
        <v>0</v>
      </c>
      <c r="AQ15" s="39">
        <v>2</v>
      </c>
      <c r="AR15" s="39">
        <v>1</v>
      </c>
      <c r="AS15" s="40" t="s">
        <v>89</v>
      </c>
      <c r="AT15" s="28">
        <f t="shared" si="2"/>
        <v>13</v>
      </c>
      <c r="AU15" s="41">
        <v>0</v>
      </c>
      <c r="AV15" s="41">
        <v>0</v>
      </c>
      <c r="AW15" s="41">
        <v>1</v>
      </c>
      <c r="AX15" s="41">
        <v>1</v>
      </c>
      <c r="AY15" s="41">
        <v>1</v>
      </c>
      <c r="AZ15" s="41">
        <v>1</v>
      </c>
      <c r="BA15" s="41">
        <v>1</v>
      </c>
      <c r="BB15" s="41">
        <v>1</v>
      </c>
      <c r="BC15" s="41">
        <v>1</v>
      </c>
      <c r="BD15" s="41">
        <v>2</v>
      </c>
      <c r="BE15" s="41">
        <v>0</v>
      </c>
      <c r="BF15" s="41">
        <v>1</v>
      </c>
      <c r="BG15" s="41">
        <v>1</v>
      </c>
      <c r="BH15" s="41">
        <v>1</v>
      </c>
      <c r="BI15" s="41">
        <v>1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29" t="s">
        <v>86</v>
      </c>
      <c r="BT15" s="30">
        <f t="shared" si="3"/>
        <v>14</v>
      </c>
      <c r="BU15" s="42">
        <v>3</v>
      </c>
      <c r="BV15" s="42">
        <v>0</v>
      </c>
      <c r="BW15" s="42">
        <v>0</v>
      </c>
      <c r="BX15" s="42">
        <v>1</v>
      </c>
      <c r="BY15" s="42">
        <v>1</v>
      </c>
      <c r="BZ15" s="42">
        <v>1</v>
      </c>
      <c r="CA15" s="42">
        <v>0</v>
      </c>
      <c r="CB15" s="42">
        <v>0</v>
      </c>
      <c r="CC15" s="42">
        <v>0</v>
      </c>
      <c r="CD15" s="42">
        <v>0</v>
      </c>
      <c r="CE15" s="42">
        <v>4</v>
      </c>
      <c r="CF15" s="42">
        <v>0</v>
      </c>
      <c r="CG15" s="31">
        <v>4</v>
      </c>
      <c r="CH15" s="31">
        <v>0</v>
      </c>
      <c r="CI15" s="31">
        <v>0</v>
      </c>
      <c r="CJ15" s="42">
        <v>0</v>
      </c>
      <c r="CK15" s="43" t="s">
        <v>87</v>
      </c>
    </row>
    <row r="16" spans="1:89" ht="18.75" customHeight="1">
      <c r="A16" s="33">
        <v>1</v>
      </c>
      <c r="B16" s="3" t="s">
        <v>108</v>
      </c>
      <c r="C16" s="33">
        <v>8</v>
      </c>
      <c r="D16" s="48">
        <v>319</v>
      </c>
      <c r="E16" s="37">
        <v>0</v>
      </c>
      <c r="F16" s="37"/>
      <c r="G16" s="37">
        <v>3</v>
      </c>
      <c r="H16" s="37">
        <v>137</v>
      </c>
      <c r="I16" s="38">
        <v>137</v>
      </c>
      <c r="J16" s="5">
        <f t="shared" si="0"/>
        <v>45</v>
      </c>
      <c r="K16" s="46">
        <f t="shared" si="1"/>
        <v>0</v>
      </c>
      <c r="L16" s="39">
        <v>0</v>
      </c>
      <c r="M16" s="39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27" t="s">
        <v>93</v>
      </c>
      <c r="AT16" s="28">
        <f t="shared" si="2"/>
        <v>25</v>
      </c>
      <c r="AU16" s="41">
        <v>1</v>
      </c>
      <c r="AV16" s="41">
        <v>1</v>
      </c>
      <c r="AW16" s="41">
        <v>1</v>
      </c>
      <c r="AX16" s="41">
        <v>1</v>
      </c>
      <c r="AY16" s="41">
        <v>1</v>
      </c>
      <c r="AZ16" s="41">
        <v>1</v>
      </c>
      <c r="BA16" s="41">
        <v>1</v>
      </c>
      <c r="BB16" s="41">
        <v>1</v>
      </c>
      <c r="BC16" s="41">
        <v>1</v>
      </c>
      <c r="BD16" s="41">
        <v>2</v>
      </c>
      <c r="BE16" s="41">
        <v>3</v>
      </c>
      <c r="BF16" s="41">
        <v>1</v>
      </c>
      <c r="BG16" s="41">
        <v>1</v>
      </c>
      <c r="BH16" s="41"/>
      <c r="BI16" s="41">
        <v>1</v>
      </c>
      <c r="BJ16" s="41">
        <v>3</v>
      </c>
      <c r="BK16" s="41">
        <v>1</v>
      </c>
      <c r="BL16" s="41"/>
      <c r="BM16" s="41">
        <v>1</v>
      </c>
      <c r="BN16" s="41"/>
      <c r="BO16" s="41">
        <v>3</v>
      </c>
      <c r="BP16" s="41"/>
      <c r="BQ16" s="41"/>
      <c r="BR16" s="41"/>
      <c r="BS16" s="41" t="s">
        <v>95</v>
      </c>
      <c r="BT16" s="30">
        <f t="shared" si="3"/>
        <v>20</v>
      </c>
      <c r="BU16" s="42">
        <v>0</v>
      </c>
      <c r="BV16" s="42">
        <v>0</v>
      </c>
      <c r="BW16" s="42">
        <v>1</v>
      </c>
      <c r="BX16" s="42">
        <v>1</v>
      </c>
      <c r="BY16" s="42">
        <v>1</v>
      </c>
      <c r="BZ16" s="42">
        <v>1</v>
      </c>
      <c r="CA16" s="42">
        <v>1</v>
      </c>
      <c r="CB16" s="42">
        <v>4</v>
      </c>
      <c r="CC16" s="42">
        <v>2</v>
      </c>
      <c r="CD16" s="42">
        <v>0</v>
      </c>
      <c r="CE16" s="42">
        <v>4</v>
      </c>
      <c r="CF16" s="42">
        <v>0</v>
      </c>
      <c r="CG16" s="31">
        <v>4</v>
      </c>
      <c r="CH16" s="31">
        <v>1</v>
      </c>
      <c r="CI16" s="31">
        <v>0</v>
      </c>
      <c r="CJ16" s="42">
        <v>0</v>
      </c>
      <c r="CK16" s="43" t="s">
        <v>87</v>
      </c>
    </row>
    <row r="17" spans="1:89" ht="18.75" customHeight="1">
      <c r="A17" s="33"/>
      <c r="B17" s="47" t="s">
        <v>109</v>
      </c>
      <c r="C17" s="45">
        <v>8</v>
      </c>
      <c r="D17" s="45">
        <v>224</v>
      </c>
      <c r="E17" s="37">
        <v>7</v>
      </c>
      <c r="F17" s="37"/>
      <c r="G17" s="37">
        <v>3</v>
      </c>
      <c r="H17" s="37">
        <v>34</v>
      </c>
      <c r="I17" s="38">
        <v>34</v>
      </c>
      <c r="J17" s="5">
        <f t="shared" si="0"/>
        <v>43</v>
      </c>
      <c r="K17" s="46">
        <f t="shared" si="1"/>
        <v>13</v>
      </c>
      <c r="L17" s="39">
        <v>0</v>
      </c>
      <c r="M17" s="39">
        <v>1</v>
      </c>
      <c r="N17" s="40">
        <v>1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39">
        <v>1</v>
      </c>
      <c r="AH17" s="39">
        <v>1</v>
      </c>
      <c r="AI17" s="39">
        <v>1</v>
      </c>
      <c r="AJ17" s="39">
        <v>1</v>
      </c>
      <c r="AK17" s="39">
        <v>3</v>
      </c>
      <c r="AL17" s="39">
        <v>1</v>
      </c>
      <c r="AM17" s="39">
        <v>1</v>
      </c>
      <c r="AN17" s="39">
        <v>0</v>
      </c>
      <c r="AO17" s="39">
        <v>0</v>
      </c>
      <c r="AP17" s="39">
        <v>0</v>
      </c>
      <c r="AQ17" s="39">
        <v>2</v>
      </c>
      <c r="AR17" s="39">
        <v>0</v>
      </c>
      <c r="AS17" s="40" t="s">
        <v>89</v>
      </c>
      <c r="AT17" s="28">
        <f t="shared" si="2"/>
        <v>26</v>
      </c>
      <c r="AU17" s="41">
        <v>0</v>
      </c>
      <c r="AV17" s="41">
        <v>0</v>
      </c>
      <c r="AW17" s="41">
        <v>1</v>
      </c>
      <c r="AX17" s="41">
        <v>1</v>
      </c>
      <c r="AY17" s="41">
        <v>1</v>
      </c>
      <c r="AZ17" s="41">
        <v>1</v>
      </c>
      <c r="BA17" s="41">
        <v>1</v>
      </c>
      <c r="BB17" s="41">
        <v>1</v>
      </c>
      <c r="BC17" s="41">
        <v>1</v>
      </c>
      <c r="BD17" s="41">
        <v>2</v>
      </c>
      <c r="BE17" s="41">
        <v>0</v>
      </c>
      <c r="BF17" s="41">
        <v>0</v>
      </c>
      <c r="BG17" s="41">
        <v>1</v>
      </c>
      <c r="BH17" s="41">
        <v>1</v>
      </c>
      <c r="BI17" s="41">
        <v>1</v>
      </c>
      <c r="BJ17" s="41">
        <v>3</v>
      </c>
      <c r="BK17" s="41">
        <v>5</v>
      </c>
      <c r="BL17" s="41">
        <v>1</v>
      </c>
      <c r="BM17" s="41">
        <v>5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29" t="s">
        <v>86</v>
      </c>
      <c r="BT17" s="30">
        <f t="shared" si="3"/>
        <v>4</v>
      </c>
      <c r="BU17" s="42">
        <v>3</v>
      </c>
      <c r="BV17" s="42">
        <v>1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31">
        <v>0</v>
      </c>
      <c r="CH17" s="31">
        <v>0</v>
      </c>
      <c r="CI17" s="31">
        <v>0</v>
      </c>
      <c r="CJ17" s="42">
        <v>0</v>
      </c>
      <c r="CK17" s="43" t="s">
        <v>87</v>
      </c>
    </row>
    <row r="18" spans="1:89" ht="18.75" customHeight="1">
      <c r="A18" s="33">
        <v>6</v>
      </c>
      <c r="B18" s="3" t="s">
        <v>110</v>
      </c>
      <c r="C18" s="33">
        <v>9</v>
      </c>
      <c r="D18" s="48" t="s">
        <v>107</v>
      </c>
      <c r="E18" s="37">
        <v>4</v>
      </c>
      <c r="F18" s="37"/>
      <c r="G18" s="37">
        <v>3</v>
      </c>
      <c r="H18" s="37">
        <v>144</v>
      </c>
      <c r="I18" s="38">
        <v>144</v>
      </c>
      <c r="J18" s="5">
        <f t="shared" si="0"/>
        <v>41</v>
      </c>
      <c r="K18" s="46">
        <f t="shared" si="1"/>
        <v>21</v>
      </c>
      <c r="L18" s="39">
        <v>0</v>
      </c>
      <c r="M18" s="39">
        <v>0</v>
      </c>
      <c r="N18" s="40">
        <v>0</v>
      </c>
      <c r="O18" s="40">
        <v>1</v>
      </c>
      <c r="P18" s="40">
        <v>0</v>
      </c>
      <c r="Q18" s="40">
        <v>1</v>
      </c>
      <c r="R18" s="40">
        <v>1</v>
      </c>
      <c r="S18" s="40">
        <v>1</v>
      </c>
      <c r="T18" s="40">
        <v>0</v>
      </c>
      <c r="U18" s="40">
        <v>1</v>
      </c>
      <c r="V18" s="40">
        <v>0</v>
      </c>
      <c r="W18" s="40">
        <v>2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5</v>
      </c>
      <c r="AD18" s="40">
        <v>0</v>
      </c>
      <c r="AE18" s="40">
        <v>0</v>
      </c>
      <c r="AF18" s="40">
        <v>0</v>
      </c>
      <c r="AG18" s="39">
        <v>0</v>
      </c>
      <c r="AH18" s="39">
        <v>1</v>
      </c>
      <c r="AI18" s="39">
        <v>0</v>
      </c>
      <c r="AJ18" s="39">
        <v>1</v>
      </c>
      <c r="AK18" s="39">
        <v>3</v>
      </c>
      <c r="AL18" s="39">
        <v>1</v>
      </c>
      <c r="AM18" s="39">
        <v>0</v>
      </c>
      <c r="AN18" s="39">
        <v>0</v>
      </c>
      <c r="AO18" s="39">
        <v>0</v>
      </c>
      <c r="AP18" s="39">
        <v>0</v>
      </c>
      <c r="AQ18" s="39">
        <v>2</v>
      </c>
      <c r="AR18" s="39">
        <v>1</v>
      </c>
      <c r="AS18" s="27" t="s">
        <v>93</v>
      </c>
      <c r="AT18" s="28">
        <f t="shared" si="2"/>
        <v>3</v>
      </c>
      <c r="AU18" s="41"/>
      <c r="AV18" s="41"/>
      <c r="AW18" s="41">
        <v>1</v>
      </c>
      <c r="AX18" s="41">
        <v>1</v>
      </c>
      <c r="AY18" s="41">
        <v>1</v>
      </c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 t="s">
        <v>95</v>
      </c>
      <c r="BT18" s="30">
        <f t="shared" si="3"/>
        <v>17</v>
      </c>
      <c r="BU18" s="42">
        <v>7</v>
      </c>
      <c r="BV18" s="42">
        <v>1</v>
      </c>
      <c r="BW18" s="42">
        <v>0</v>
      </c>
      <c r="BX18" s="42">
        <v>1</v>
      </c>
      <c r="BY18" s="42">
        <v>1</v>
      </c>
      <c r="BZ18" s="42">
        <v>1</v>
      </c>
      <c r="CA18" s="42">
        <v>0</v>
      </c>
      <c r="CB18" s="42">
        <v>0</v>
      </c>
      <c r="CC18" s="42">
        <v>0</v>
      </c>
      <c r="CD18" s="42">
        <v>0</v>
      </c>
      <c r="CE18" s="42">
        <v>2</v>
      </c>
      <c r="CF18" s="42">
        <v>0</v>
      </c>
      <c r="CG18" s="31">
        <v>3</v>
      </c>
      <c r="CH18" s="31">
        <v>1</v>
      </c>
      <c r="CI18" s="31">
        <v>0</v>
      </c>
      <c r="CJ18" s="42">
        <v>0</v>
      </c>
      <c r="CK18" s="43" t="s">
        <v>87</v>
      </c>
    </row>
    <row r="19" spans="1:89" ht="18.75" customHeight="1">
      <c r="A19" s="33"/>
      <c r="B19" s="51" t="s">
        <v>111</v>
      </c>
      <c r="C19" s="36">
        <v>9</v>
      </c>
      <c r="D19" s="36">
        <v>319</v>
      </c>
      <c r="E19" s="37">
        <v>17</v>
      </c>
      <c r="F19" s="37"/>
      <c r="G19" s="37">
        <v>3</v>
      </c>
      <c r="H19" s="37">
        <v>13</v>
      </c>
      <c r="I19" s="38">
        <v>13</v>
      </c>
      <c r="J19" s="5">
        <f t="shared" si="0"/>
        <v>39</v>
      </c>
      <c r="K19" s="46">
        <f t="shared" si="1"/>
        <v>24</v>
      </c>
      <c r="L19" s="39">
        <v>0</v>
      </c>
      <c r="M19" s="39">
        <v>1</v>
      </c>
      <c r="N19" s="40">
        <v>1</v>
      </c>
      <c r="O19" s="40">
        <v>1</v>
      </c>
      <c r="P19" s="40">
        <v>0</v>
      </c>
      <c r="Q19" s="40">
        <v>1</v>
      </c>
      <c r="R19" s="40">
        <v>1</v>
      </c>
      <c r="S19" s="40">
        <v>1</v>
      </c>
      <c r="T19" s="40">
        <v>0</v>
      </c>
      <c r="U19" s="40">
        <v>2</v>
      </c>
      <c r="V19" s="40">
        <v>1</v>
      </c>
      <c r="W19" s="40">
        <v>2</v>
      </c>
      <c r="X19" s="40">
        <v>1</v>
      </c>
      <c r="Y19" s="40">
        <v>2</v>
      </c>
      <c r="Z19" s="40">
        <v>1</v>
      </c>
      <c r="AA19" s="40">
        <v>1</v>
      </c>
      <c r="AB19" s="40">
        <v>0</v>
      </c>
      <c r="AC19" s="40">
        <v>0</v>
      </c>
      <c r="AD19" s="40">
        <v>0</v>
      </c>
      <c r="AE19" s="40">
        <v>0</v>
      </c>
      <c r="AF19" s="40">
        <v>1</v>
      </c>
      <c r="AG19" s="39">
        <v>0</v>
      </c>
      <c r="AH19" s="39">
        <v>1</v>
      </c>
      <c r="AI19" s="39">
        <v>1</v>
      </c>
      <c r="AJ19" s="39">
        <v>1</v>
      </c>
      <c r="AK19" s="39">
        <v>1</v>
      </c>
      <c r="AL19" s="39">
        <v>1</v>
      </c>
      <c r="AM19" s="39">
        <v>1</v>
      </c>
      <c r="AN19" s="39">
        <v>0</v>
      </c>
      <c r="AO19" s="39">
        <v>0</v>
      </c>
      <c r="AP19" s="39">
        <v>0</v>
      </c>
      <c r="AQ19" s="39">
        <v>1</v>
      </c>
      <c r="AR19" s="39">
        <v>0</v>
      </c>
      <c r="AS19" s="40" t="s">
        <v>89</v>
      </c>
      <c r="AT19" s="28">
        <f t="shared" si="2"/>
        <v>12</v>
      </c>
      <c r="AU19" s="41">
        <v>0</v>
      </c>
      <c r="AV19" s="41">
        <v>0</v>
      </c>
      <c r="AW19" s="41">
        <v>1</v>
      </c>
      <c r="AX19" s="41">
        <v>1</v>
      </c>
      <c r="AY19" s="41">
        <v>1</v>
      </c>
      <c r="AZ19" s="41">
        <v>1</v>
      </c>
      <c r="BA19" s="41">
        <v>1</v>
      </c>
      <c r="BB19" s="41">
        <v>1</v>
      </c>
      <c r="BC19" s="41">
        <v>1</v>
      </c>
      <c r="BD19" s="41">
        <v>1</v>
      </c>
      <c r="BE19" s="41">
        <v>0</v>
      </c>
      <c r="BF19" s="41">
        <v>1</v>
      </c>
      <c r="BG19" s="41">
        <v>1</v>
      </c>
      <c r="BH19" s="41">
        <v>1</v>
      </c>
      <c r="BI19" s="41">
        <v>1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29" t="s">
        <v>86</v>
      </c>
      <c r="BT19" s="30">
        <f t="shared" si="3"/>
        <v>3</v>
      </c>
      <c r="BU19" s="42">
        <v>0</v>
      </c>
      <c r="BV19" s="42">
        <v>0</v>
      </c>
      <c r="BW19" s="42">
        <v>0</v>
      </c>
      <c r="BX19" s="42">
        <v>1</v>
      </c>
      <c r="BY19" s="42">
        <v>1</v>
      </c>
      <c r="BZ19" s="42">
        <v>1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31">
        <v>0</v>
      </c>
      <c r="CH19" s="31">
        <v>0</v>
      </c>
      <c r="CI19" s="31">
        <v>0</v>
      </c>
      <c r="CJ19" s="42">
        <v>0</v>
      </c>
      <c r="CK19" s="43" t="s">
        <v>87</v>
      </c>
    </row>
    <row r="20" spans="1:89" ht="18.75" customHeight="1">
      <c r="A20" s="33"/>
      <c r="B20" s="50" t="s">
        <v>112</v>
      </c>
      <c r="C20" s="35">
        <v>9</v>
      </c>
      <c r="D20" s="36">
        <v>225</v>
      </c>
      <c r="E20" s="37">
        <v>4</v>
      </c>
      <c r="F20" s="37"/>
      <c r="G20" s="37">
        <v>3</v>
      </c>
      <c r="H20" s="37">
        <v>30</v>
      </c>
      <c r="I20" s="38">
        <v>30</v>
      </c>
      <c r="J20" s="5">
        <f t="shared" si="0"/>
        <v>37</v>
      </c>
      <c r="K20" s="46">
        <f t="shared" si="1"/>
        <v>17</v>
      </c>
      <c r="L20" s="39">
        <v>1</v>
      </c>
      <c r="M20" s="39">
        <v>1</v>
      </c>
      <c r="N20" s="40">
        <v>1</v>
      </c>
      <c r="O20" s="40">
        <v>0</v>
      </c>
      <c r="P20" s="40">
        <v>0</v>
      </c>
      <c r="Q20" s="40">
        <v>1</v>
      </c>
      <c r="R20" s="40">
        <v>0</v>
      </c>
      <c r="S20" s="40">
        <v>1</v>
      </c>
      <c r="T20" s="40">
        <v>0</v>
      </c>
      <c r="U20" s="40">
        <v>2</v>
      </c>
      <c r="V20" s="40">
        <v>0</v>
      </c>
      <c r="W20" s="40">
        <v>2</v>
      </c>
      <c r="X20" s="40">
        <v>1</v>
      </c>
      <c r="Y20" s="40">
        <v>2</v>
      </c>
      <c r="Z20" s="40">
        <v>1</v>
      </c>
      <c r="AA20" s="40">
        <v>0</v>
      </c>
      <c r="AB20" s="40">
        <v>1</v>
      </c>
      <c r="AC20" s="40">
        <v>0</v>
      </c>
      <c r="AD20" s="40">
        <v>0</v>
      </c>
      <c r="AE20" s="40">
        <v>0</v>
      </c>
      <c r="AF20" s="40">
        <v>1</v>
      </c>
      <c r="AG20" s="39">
        <v>0</v>
      </c>
      <c r="AH20" s="39">
        <v>1</v>
      </c>
      <c r="AI20" s="39">
        <v>1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40" t="s">
        <v>89</v>
      </c>
      <c r="AT20" s="28">
        <f t="shared" si="2"/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29" t="s">
        <v>86</v>
      </c>
      <c r="BT20" s="30">
        <f t="shared" si="3"/>
        <v>20</v>
      </c>
      <c r="BU20" s="42">
        <v>7</v>
      </c>
      <c r="BV20" s="42">
        <v>0</v>
      </c>
      <c r="BW20" s="42">
        <v>1</v>
      </c>
      <c r="BX20" s="42">
        <v>1</v>
      </c>
      <c r="BY20" s="42">
        <v>1</v>
      </c>
      <c r="BZ20" s="42">
        <v>1</v>
      </c>
      <c r="CA20" s="42">
        <v>0</v>
      </c>
      <c r="CB20" s="42">
        <v>0</v>
      </c>
      <c r="CC20" s="42">
        <v>0</v>
      </c>
      <c r="CD20" s="42">
        <v>0</v>
      </c>
      <c r="CE20" s="42">
        <v>4</v>
      </c>
      <c r="CF20" s="42">
        <v>0</v>
      </c>
      <c r="CG20" s="31">
        <v>4</v>
      </c>
      <c r="CH20" s="31">
        <v>1</v>
      </c>
      <c r="CI20" s="31">
        <v>0</v>
      </c>
      <c r="CJ20" s="42">
        <v>0</v>
      </c>
      <c r="CK20" s="43" t="s">
        <v>87</v>
      </c>
    </row>
    <row r="21" spans="2:89" ht="18.75" customHeight="1">
      <c r="B21" s="1" t="s">
        <v>113</v>
      </c>
      <c r="C21" s="2">
        <v>9</v>
      </c>
      <c r="D21" s="2" t="s">
        <v>92</v>
      </c>
      <c r="E21" s="2">
        <v>8</v>
      </c>
      <c r="G21" s="2">
        <v>3</v>
      </c>
      <c r="H21" s="2">
        <v>63</v>
      </c>
      <c r="I21" s="38">
        <v>63</v>
      </c>
      <c r="J21" s="5">
        <f t="shared" si="0"/>
        <v>37</v>
      </c>
      <c r="K21" s="25">
        <f t="shared" si="1"/>
        <v>0</v>
      </c>
      <c r="L21" s="39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40" t="s">
        <v>85</v>
      </c>
      <c r="AT21" s="28">
        <f t="shared" si="2"/>
        <v>26</v>
      </c>
      <c r="AU21" s="41">
        <v>0</v>
      </c>
      <c r="AV21" s="41">
        <v>0</v>
      </c>
      <c r="AW21" s="41">
        <v>1</v>
      </c>
      <c r="AX21" s="41">
        <v>1</v>
      </c>
      <c r="AY21" s="41">
        <v>1</v>
      </c>
      <c r="AZ21" s="41">
        <v>1</v>
      </c>
      <c r="BA21" s="41">
        <v>1</v>
      </c>
      <c r="BB21" s="41">
        <v>1</v>
      </c>
      <c r="BC21" s="41">
        <v>1</v>
      </c>
      <c r="BD21" s="41">
        <v>2</v>
      </c>
      <c r="BE21" s="41">
        <v>0</v>
      </c>
      <c r="BF21" s="41">
        <v>1</v>
      </c>
      <c r="BG21" s="41">
        <v>1</v>
      </c>
      <c r="BH21" s="41">
        <v>0</v>
      </c>
      <c r="BI21" s="41">
        <v>1</v>
      </c>
      <c r="BJ21" s="41">
        <v>3</v>
      </c>
      <c r="BK21" s="41">
        <v>5</v>
      </c>
      <c r="BL21" s="41">
        <v>1</v>
      </c>
      <c r="BM21" s="41">
        <v>5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29" t="s">
        <v>86</v>
      </c>
      <c r="BT21" s="30">
        <f t="shared" si="3"/>
        <v>11</v>
      </c>
      <c r="BU21" s="42">
        <v>3</v>
      </c>
      <c r="BV21" s="42">
        <v>1</v>
      </c>
      <c r="BW21" s="42">
        <v>0</v>
      </c>
      <c r="BX21" s="42">
        <v>1</v>
      </c>
      <c r="BY21" s="42">
        <v>1</v>
      </c>
      <c r="BZ21" s="42">
        <v>1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31">
        <v>3</v>
      </c>
      <c r="CH21" s="31">
        <v>1</v>
      </c>
      <c r="CI21" s="31">
        <v>0</v>
      </c>
      <c r="CJ21" s="42">
        <v>0</v>
      </c>
      <c r="CK21" s="43" t="s">
        <v>87</v>
      </c>
    </row>
    <row r="22" spans="1:89" ht="18.75" customHeight="1">
      <c r="A22" s="33"/>
      <c r="B22" s="47" t="s">
        <v>114</v>
      </c>
      <c r="C22" s="35">
        <v>8</v>
      </c>
      <c r="D22" s="45">
        <v>224</v>
      </c>
      <c r="E22" s="37">
        <v>10</v>
      </c>
      <c r="F22" s="37"/>
      <c r="G22" s="37">
        <v>3</v>
      </c>
      <c r="H22" s="37">
        <v>96</v>
      </c>
      <c r="I22" s="38">
        <v>96</v>
      </c>
      <c r="J22" s="5">
        <f t="shared" si="0"/>
        <v>36</v>
      </c>
      <c r="K22" s="25">
        <f t="shared" si="1"/>
        <v>0</v>
      </c>
      <c r="L22" s="39"/>
      <c r="M22" s="39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40" t="s">
        <v>85</v>
      </c>
      <c r="AT22" s="28">
        <f t="shared" si="2"/>
        <v>4</v>
      </c>
      <c r="AU22" s="41"/>
      <c r="AV22" s="41"/>
      <c r="AW22" s="41"/>
      <c r="AX22" s="41"/>
      <c r="AY22" s="41">
        <v>1</v>
      </c>
      <c r="AZ22" s="41"/>
      <c r="BA22" s="41">
        <v>1</v>
      </c>
      <c r="BB22" s="41">
        <v>1</v>
      </c>
      <c r="BC22" s="41"/>
      <c r="BD22" s="41"/>
      <c r="BE22" s="41">
        <v>1</v>
      </c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 t="s">
        <v>95</v>
      </c>
      <c r="BT22" s="30">
        <f t="shared" si="3"/>
        <v>32</v>
      </c>
      <c r="BU22" s="42">
        <v>7</v>
      </c>
      <c r="BV22" s="42">
        <v>1</v>
      </c>
      <c r="BW22" s="42">
        <v>1</v>
      </c>
      <c r="BX22" s="42">
        <v>1</v>
      </c>
      <c r="BY22" s="42">
        <v>1</v>
      </c>
      <c r="BZ22" s="42">
        <v>1</v>
      </c>
      <c r="CA22" s="42">
        <v>1</v>
      </c>
      <c r="CB22" s="42">
        <v>4</v>
      </c>
      <c r="CC22" s="42">
        <v>2</v>
      </c>
      <c r="CD22" s="42">
        <v>0</v>
      </c>
      <c r="CE22" s="42">
        <v>4</v>
      </c>
      <c r="CF22" s="42">
        <v>0</v>
      </c>
      <c r="CG22" s="31">
        <v>4</v>
      </c>
      <c r="CH22" s="31">
        <v>1</v>
      </c>
      <c r="CI22" s="31">
        <v>4</v>
      </c>
      <c r="CJ22" s="42">
        <v>0</v>
      </c>
      <c r="CK22" s="49" t="s">
        <v>96</v>
      </c>
    </row>
    <row r="23" spans="1:89" ht="18.75" customHeight="1">
      <c r="A23" s="33"/>
      <c r="B23" s="52" t="s">
        <v>115</v>
      </c>
      <c r="C23" s="45">
        <v>8</v>
      </c>
      <c r="D23" s="48" t="s">
        <v>92</v>
      </c>
      <c r="E23" s="37">
        <v>6</v>
      </c>
      <c r="F23" s="37"/>
      <c r="G23" s="37">
        <v>3</v>
      </c>
      <c r="H23" s="37">
        <v>26</v>
      </c>
      <c r="I23" s="38">
        <v>26</v>
      </c>
      <c r="J23" s="5">
        <f t="shared" si="0"/>
        <v>33</v>
      </c>
      <c r="K23" s="46">
        <f t="shared" si="1"/>
        <v>23</v>
      </c>
      <c r="L23" s="39">
        <v>1</v>
      </c>
      <c r="M23" s="39">
        <v>1</v>
      </c>
      <c r="N23" s="40">
        <v>1</v>
      </c>
      <c r="O23" s="40">
        <v>1</v>
      </c>
      <c r="P23" s="40">
        <v>2</v>
      </c>
      <c r="Q23" s="40">
        <v>1</v>
      </c>
      <c r="R23" s="40">
        <v>0</v>
      </c>
      <c r="S23" s="40">
        <v>1</v>
      </c>
      <c r="T23" s="40">
        <v>5</v>
      </c>
      <c r="U23" s="40">
        <v>1</v>
      </c>
      <c r="V23" s="40">
        <v>1</v>
      </c>
      <c r="W23" s="40">
        <v>2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5</v>
      </c>
      <c r="AF23" s="40">
        <v>1</v>
      </c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40" t="s">
        <v>89</v>
      </c>
      <c r="AT23" s="28">
        <f t="shared" si="2"/>
        <v>5</v>
      </c>
      <c r="AU23" s="41">
        <v>0</v>
      </c>
      <c r="AV23" s="41">
        <v>0</v>
      </c>
      <c r="AW23" s="41">
        <v>1</v>
      </c>
      <c r="AX23" s="41">
        <v>1</v>
      </c>
      <c r="AY23" s="41">
        <v>1</v>
      </c>
      <c r="AZ23" s="41">
        <v>1</v>
      </c>
      <c r="BA23" s="41">
        <v>0</v>
      </c>
      <c r="BB23" s="41">
        <v>1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29" t="s">
        <v>86</v>
      </c>
      <c r="BT23" s="30">
        <f t="shared" si="3"/>
        <v>5</v>
      </c>
      <c r="BU23" s="42">
        <v>3</v>
      </c>
      <c r="BV23" s="42">
        <v>1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31">
        <v>1</v>
      </c>
      <c r="CH23" s="31">
        <v>0</v>
      </c>
      <c r="CI23" s="31">
        <v>0</v>
      </c>
      <c r="CJ23" s="42">
        <v>0</v>
      </c>
      <c r="CK23" s="43" t="s">
        <v>87</v>
      </c>
    </row>
    <row r="24" spans="1:89" ht="18.75" customHeight="1">
      <c r="A24" s="33"/>
      <c r="B24" s="47" t="s">
        <v>116</v>
      </c>
      <c r="C24" s="35">
        <v>9</v>
      </c>
      <c r="D24" s="36">
        <v>225</v>
      </c>
      <c r="E24" s="37">
        <v>7</v>
      </c>
      <c r="F24" s="37"/>
      <c r="G24" s="37">
        <v>3</v>
      </c>
      <c r="H24" s="37">
        <v>51</v>
      </c>
      <c r="I24" s="38">
        <v>51</v>
      </c>
      <c r="J24" s="5">
        <f t="shared" si="0"/>
        <v>31</v>
      </c>
      <c r="K24" s="46">
        <f t="shared" si="1"/>
        <v>8</v>
      </c>
      <c r="L24" s="39">
        <v>0</v>
      </c>
      <c r="M24" s="39">
        <v>1</v>
      </c>
      <c r="N24" s="40">
        <v>1</v>
      </c>
      <c r="O24" s="40">
        <v>0</v>
      </c>
      <c r="P24" s="40">
        <v>0</v>
      </c>
      <c r="Q24" s="40">
        <v>1</v>
      </c>
      <c r="R24" s="40">
        <v>0</v>
      </c>
      <c r="S24" s="40"/>
      <c r="T24" s="40">
        <v>1</v>
      </c>
      <c r="U24" s="40">
        <v>1</v>
      </c>
      <c r="V24" s="40">
        <v>0</v>
      </c>
      <c r="W24" s="40">
        <v>0</v>
      </c>
      <c r="X24" s="40">
        <v>1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39">
        <v>0</v>
      </c>
      <c r="AH24" s="39">
        <v>1</v>
      </c>
      <c r="AI24" s="39">
        <v>1</v>
      </c>
      <c r="AJ24" s="39"/>
      <c r="AK24" s="39"/>
      <c r="AL24" s="39"/>
      <c r="AM24" s="39"/>
      <c r="AN24" s="39"/>
      <c r="AO24" s="39"/>
      <c r="AP24" s="39"/>
      <c r="AQ24" s="39"/>
      <c r="AR24" s="39"/>
      <c r="AS24" s="40" t="s">
        <v>89</v>
      </c>
      <c r="AT24" s="28">
        <f t="shared" si="2"/>
        <v>5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5</v>
      </c>
      <c r="BP24" s="41">
        <v>0</v>
      </c>
      <c r="BQ24" s="41">
        <v>0</v>
      </c>
      <c r="BR24" s="41">
        <v>0</v>
      </c>
      <c r="BS24" s="29" t="s">
        <v>86</v>
      </c>
      <c r="BT24" s="30">
        <f t="shared" si="3"/>
        <v>18</v>
      </c>
      <c r="BU24" s="42">
        <v>7</v>
      </c>
      <c r="BV24" s="42">
        <v>1</v>
      </c>
      <c r="BW24" s="42">
        <v>0</v>
      </c>
      <c r="BX24" s="42">
        <v>1</v>
      </c>
      <c r="BY24" s="42">
        <v>1</v>
      </c>
      <c r="BZ24" s="42">
        <v>1</v>
      </c>
      <c r="CA24" s="42">
        <v>0</v>
      </c>
      <c r="CB24" s="42">
        <v>0</v>
      </c>
      <c r="CC24" s="42">
        <v>0</v>
      </c>
      <c r="CD24" s="42">
        <v>0</v>
      </c>
      <c r="CE24" s="42">
        <v>3</v>
      </c>
      <c r="CF24" s="42">
        <v>0</v>
      </c>
      <c r="CG24" s="31">
        <v>3</v>
      </c>
      <c r="CH24" s="31">
        <v>1</v>
      </c>
      <c r="CI24" s="31">
        <v>0</v>
      </c>
      <c r="CJ24" s="42">
        <v>0</v>
      </c>
      <c r="CK24" s="43" t="s">
        <v>87</v>
      </c>
    </row>
    <row r="25" spans="1:89" ht="18.75" customHeight="1">
      <c r="A25" s="33"/>
      <c r="B25" s="34" t="s">
        <v>117</v>
      </c>
      <c r="C25" s="35">
        <v>9</v>
      </c>
      <c r="D25" s="33">
        <v>319</v>
      </c>
      <c r="E25" s="37">
        <v>18</v>
      </c>
      <c r="F25" s="37"/>
      <c r="G25" s="37">
        <v>3</v>
      </c>
      <c r="H25" s="37">
        <v>123</v>
      </c>
      <c r="I25" s="38">
        <v>123</v>
      </c>
      <c r="J25" s="5">
        <f t="shared" si="0"/>
        <v>29</v>
      </c>
      <c r="K25" s="46">
        <f t="shared" si="1"/>
        <v>0</v>
      </c>
      <c r="L25" s="39">
        <v>0</v>
      </c>
      <c r="M25" s="39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27" t="s">
        <v>93</v>
      </c>
      <c r="AT25" s="28">
        <f t="shared" si="2"/>
        <v>29</v>
      </c>
      <c r="AU25" s="41"/>
      <c r="AV25" s="41"/>
      <c r="AW25" s="41">
        <v>1</v>
      </c>
      <c r="AX25" s="41">
        <v>1</v>
      </c>
      <c r="AY25" s="41">
        <v>1</v>
      </c>
      <c r="AZ25" s="41"/>
      <c r="BA25" s="41">
        <v>1</v>
      </c>
      <c r="BB25" s="41">
        <v>1</v>
      </c>
      <c r="BC25" s="41">
        <v>1</v>
      </c>
      <c r="BD25" s="41"/>
      <c r="BE25" s="41">
        <v>3</v>
      </c>
      <c r="BF25" s="41">
        <v>1</v>
      </c>
      <c r="BG25" s="41">
        <v>1</v>
      </c>
      <c r="BH25" s="41">
        <v>1</v>
      </c>
      <c r="BI25" s="41">
        <v>1</v>
      </c>
      <c r="BJ25" s="41">
        <v>10</v>
      </c>
      <c r="BK25" s="41">
        <v>5</v>
      </c>
      <c r="BL25" s="41">
        <v>1</v>
      </c>
      <c r="BM25" s="41"/>
      <c r="BN25" s="41"/>
      <c r="BO25" s="41"/>
      <c r="BP25" s="41"/>
      <c r="BQ25" s="41"/>
      <c r="BR25" s="41"/>
      <c r="BS25" s="41" t="s">
        <v>95</v>
      </c>
      <c r="BT25" s="30">
        <f t="shared" si="3"/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9" t="s">
        <v>96</v>
      </c>
    </row>
    <row r="26" spans="1:89" ht="18.75" customHeight="1">
      <c r="A26" s="33"/>
      <c r="B26" s="47" t="s">
        <v>118</v>
      </c>
      <c r="C26" s="45">
        <v>9</v>
      </c>
      <c r="D26" s="36">
        <v>123</v>
      </c>
      <c r="E26" s="37">
        <v>11</v>
      </c>
      <c r="F26" s="37"/>
      <c r="G26" s="37">
        <v>3</v>
      </c>
      <c r="H26" s="37">
        <v>104</v>
      </c>
      <c r="I26" s="38">
        <v>104</v>
      </c>
      <c r="J26" s="5">
        <f t="shared" si="0"/>
        <v>28</v>
      </c>
      <c r="K26" s="46">
        <f t="shared" si="1"/>
        <v>9</v>
      </c>
      <c r="L26" s="39">
        <v>0</v>
      </c>
      <c r="M26" s="39">
        <v>0</v>
      </c>
      <c r="N26" s="40">
        <v>0</v>
      </c>
      <c r="O26" s="40">
        <v>0</v>
      </c>
      <c r="P26" s="40">
        <v>0</v>
      </c>
      <c r="Q26" s="40">
        <v>1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39">
        <v>0</v>
      </c>
      <c r="AH26" s="39">
        <v>1</v>
      </c>
      <c r="AI26" s="39">
        <v>1</v>
      </c>
      <c r="AJ26" s="39">
        <v>1</v>
      </c>
      <c r="AK26" s="39">
        <v>2</v>
      </c>
      <c r="AL26" s="39">
        <v>1</v>
      </c>
      <c r="AM26" s="39">
        <v>0</v>
      </c>
      <c r="AN26" s="39">
        <v>0</v>
      </c>
      <c r="AO26" s="39">
        <v>0</v>
      </c>
      <c r="AP26" s="39">
        <v>0</v>
      </c>
      <c r="AQ26" s="39">
        <v>2</v>
      </c>
      <c r="AR26" s="39">
        <v>0</v>
      </c>
      <c r="AS26" s="27" t="s">
        <v>93</v>
      </c>
      <c r="AT26" s="28">
        <f t="shared" si="2"/>
        <v>0</v>
      </c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 t="s">
        <v>95</v>
      </c>
      <c r="BT26" s="30">
        <f t="shared" si="3"/>
        <v>19</v>
      </c>
      <c r="BU26" s="42">
        <v>7</v>
      </c>
      <c r="BV26" s="42">
        <v>0</v>
      </c>
      <c r="BW26" s="42">
        <v>1</v>
      </c>
      <c r="BX26" s="42">
        <v>1</v>
      </c>
      <c r="BY26" s="42">
        <v>1</v>
      </c>
      <c r="BZ26" s="42">
        <v>1</v>
      </c>
      <c r="CA26" s="42">
        <v>0</v>
      </c>
      <c r="CB26" s="42">
        <v>0</v>
      </c>
      <c r="CC26" s="42">
        <v>0</v>
      </c>
      <c r="CD26" s="42">
        <v>0</v>
      </c>
      <c r="CE26" s="42">
        <v>4</v>
      </c>
      <c r="CF26" s="42">
        <v>0</v>
      </c>
      <c r="CG26" s="31">
        <v>4</v>
      </c>
      <c r="CH26" s="31">
        <v>0</v>
      </c>
      <c r="CI26" s="31">
        <v>0</v>
      </c>
      <c r="CJ26" s="42">
        <v>0</v>
      </c>
      <c r="CK26" s="49" t="s">
        <v>96</v>
      </c>
    </row>
    <row r="27" spans="1:89" ht="18.75" customHeight="1">
      <c r="A27" s="33"/>
      <c r="B27" s="47" t="s">
        <v>119</v>
      </c>
      <c r="C27" s="35">
        <v>9</v>
      </c>
      <c r="D27" s="35">
        <v>319</v>
      </c>
      <c r="E27" s="37">
        <v>13</v>
      </c>
      <c r="F27" s="37"/>
      <c r="G27" s="37">
        <v>3</v>
      </c>
      <c r="H27" s="37">
        <v>6</v>
      </c>
      <c r="I27" s="38">
        <v>6</v>
      </c>
      <c r="J27" s="5">
        <f t="shared" si="0"/>
        <v>26</v>
      </c>
      <c r="K27" s="46">
        <f t="shared" si="1"/>
        <v>8</v>
      </c>
      <c r="L27" s="39">
        <v>0</v>
      </c>
      <c r="M27" s="39">
        <v>1</v>
      </c>
      <c r="N27" s="40">
        <v>0</v>
      </c>
      <c r="O27" s="40">
        <v>1</v>
      </c>
      <c r="P27" s="40">
        <v>0</v>
      </c>
      <c r="Q27" s="40">
        <v>1</v>
      </c>
      <c r="R27" s="40">
        <v>0</v>
      </c>
      <c r="S27" s="40">
        <v>1</v>
      </c>
      <c r="T27" s="40">
        <v>0</v>
      </c>
      <c r="U27" s="40">
        <v>0</v>
      </c>
      <c r="V27" s="40">
        <v>1</v>
      </c>
      <c r="W27" s="40">
        <v>2</v>
      </c>
      <c r="X27" s="40">
        <v>1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40" t="s">
        <v>89</v>
      </c>
      <c r="AT27" s="28">
        <f t="shared" si="2"/>
        <v>15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10</v>
      </c>
      <c r="BK27" s="41">
        <v>5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29" t="s">
        <v>86</v>
      </c>
      <c r="BT27" s="30">
        <f t="shared" si="3"/>
        <v>3</v>
      </c>
      <c r="BU27" s="42">
        <v>3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2">
        <v>0</v>
      </c>
      <c r="CG27" s="31">
        <v>0</v>
      </c>
      <c r="CH27" s="31">
        <v>0</v>
      </c>
      <c r="CI27" s="31">
        <v>0</v>
      </c>
      <c r="CJ27" s="42">
        <v>0</v>
      </c>
      <c r="CK27" s="43" t="s">
        <v>87</v>
      </c>
    </row>
    <row r="28" spans="1:89" ht="18.75" customHeight="1">
      <c r="A28" s="33"/>
      <c r="B28" s="47" t="s">
        <v>120</v>
      </c>
      <c r="C28" s="45">
        <v>9</v>
      </c>
      <c r="D28" s="48" t="s">
        <v>92</v>
      </c>
      <c r="E28" s="37">
        <v>4</v>
      </c>
      <c r="F28" s="37"/>
      <c r="G28" s="37">
        <v>3</v>
      </c>
      <c r="H28" s="37">
        <v>28</v>
      </c>
      <c r="I28" s="38">
        <v>28</v>
      </c>
      <c r="J28" s="5">
        <f t="shared" si="0"/>
        <v>26</v>
      </c>
      <c r="K28" s="46">
        <f t="shared" si="1"/>
        <v>0</v>
      </c>
      <c r="L28" s="39">
        <v>0</v>
      </c>
      <c r="M28" s="39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40" t="s">
        <v>89</v>
      </c>
      <c r="AT28" s="28">
        <f t="shared" si="2"/>
        <v>4</v>
      </c>
      <c r="AU28" s="41">
        <v>0</v>
      </c>
      <c r="AV28" s="41">
        <v>1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1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29" t="s">
        <v>86</v>
      </c>
      <c r="BT28" s="30">
        <f t="shared" si="3"/>
        <v>22</v>
      </c>
      <c r="BU28" s="42">
        <v>7</v>
      </c>
      <c r="BV28" s="42">
        <v>1</v>
      </c>
      <c r="BW28" s="42">
        <v>1</v>
      </c>
      <c r="BX28" s="42">
        <v>1</v>
      </c>
      <c r="BY28" s="42">
        <v>1</v>
      </c>
      <c r="BZ28" s="42">
        <v>1</v>
      </c>
      <c r="CA28" s="42">
        <v>0</v>
      </c>
      <c r="CB28" s="42">
        <v>0</v>
      </c>
      <c r="CC28" s="42">
        <v>0</v>
      </c>
      <c r="CD28" s="42">
        <v>0</v>
      </c>
      <c r="CE28" s="42">
        <v>3</v>
      </c>
      <c r="CF28" s="42">
        <v>0</v>
      </c>
      <c r="CG28" s="31">
        <v>4</v>
      </c>
      <c r="CH28" s="31">
        <v>1</v>
      </c>
      <c r="CI28" s="31">
        <v>2</v>
      </c>
      <c r="CJ28" s="42">
        <v>0</v>
      </c>
      <c r="CK28" s="43" t="s">
        <v>87</v>
      </c>
    </row>
    <row r="29" spans="1:89" ht="18.75" customHeight="1">
      <c r="A29" s="33"/>
      <c r="B29" s="47" t="s">
        <v>121</v>
      </c>
      <c r="C29" s="36">
        <v>9</v>
      </c>
      <c r="D29" s="45">
        <v>224</v>
      </c>
      <c r="E29" s="37">
        <v>1</v>
      </c>
      <c r="F29" s="37"/>
      <c r="G29" s="37">
        <v>3</v>
      </c>
      <c r="H29" s="37">
        <v>134</v>
      </c>
      <c r="I29" s="38">
        <v>134</v>
      </c>
      <c r="J29" s="5">
        <f t="shared" si="0"/>
        <v>26</v>
      </c>
      <c r="K29" s="46">
        <f t="shared" si="1"/>
        <v>0</v>
      </c>
      <c r="L29" s="39">
        <v>0</v>
      </c>
      <c r="M29" s="39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27" t="s">
        <v>93</v>
      </c>
      <c r="AT29" s="28">
        <f t="shared" si="2"/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 t="s">
        <v>95</v>
      </c>
      <c r="BT29" s="30">
        <f t="shared" si="3"/>
        <v>26</v>
      </c>
      <c r="BU29" s="42">
        <v>7</v>
      </c>
      <c r="BV29" s="42">
        <v>0</v>
      </c>
      <c r="BW29" s="42">
        <v>0</v>
      </c>
      <c r="BX29" s="42">
        <v>0</v>
      </c>
      <c r="BY29" s="42">
        <v>1</v>
      </c>
      <c r="BZ29" s="42">
        <v>0</v>
      </c>
      <c r="CA29" s="42">
        <v>1</v>
      </c>
      <c r="CB29" s="42">
        <v>4</v>
      </c>
      <c r="CC29" s="42">
        <v>2</v>
      </c>
      <c r="CD29" s="42">
        <v>0</v>
      </c>
      <c r="CE29" s="42">
        <v>3</v>
      </c>
      <c r="CF29" s="42">
        <v>0</v>
      </c>
      <c r="CG29" s="31">
        <v>3</v>
      </c>
      <c r="CH29" s="31">
        <v>1</v>
      </c>
      <c r="CI29" s="31">
        <v>4</v>
      </c>
      <c r="CJ29" s="42">
        <v>0</v>
      </c>
      <c r="CK29" s="43" t="s">
        <v>87</v>
      </c>
    </row>
    <row r="30" spans="1:89" ht="18.75" customHeight="1">
      <c r="A30" s="33"/>
      <c r="B30" s="47" t="s">
        <v>122</v>
      </c>
      <c r="C30" s="45">
        <v>8</v>
      </c>
      <c r="D30" s="48">
        <v>604</v>
      </c>
      <c r="E30" s="37">
        <v>5</v>
      </c>
      <c r="F30" s="37"/>
      <c r="G30" s="37">
        <v>3</v>
      </c>
      <c r="H30" s="37">
        <v>112</v>
      </c>
      <c r="I30" s="38">
        <v>112</v>
      </c>
      <c r="J30" s="5">
        <f t="shared" si="0"/>
        <v>25</v>
      </c>
      <c r="K30" s="46">
        <f t="shared" si="1"/>
        <v>0</v>
      </c>
      <c r="L30" s="39">
        <v>0</v>
      </c>
      <c r="M30" s="39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27" t="s">
        <v>93</v>
      </c>
      <c r="AT30" s="28">
        <f t="shared" si="2"/>
        <v>7</v>
      </c>
      <c r="AU30" s="41"/>
      <c r="AV30" s="41"/>
      <c r="AW30" s="41">
        <v>1</v>
      </c>
      <c r="AX30" s="41">
        <v>1</v>
      </c>
      <c r="AY30" s="41">
        <v>1</v>
      </c>
      <c r="AZ30" s="41"/>
      <c r="BA30" s="41">
        <v>1</v>
      </c>
      <c r="BB30" s="41">
        <v>1</v>
      </c>
      <c r="BC30" s="41"/>
      <c r="BD30" s="41">
        <v>2</v>
      </c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 t="s">
        <v>95</v>
      </c>
      <c r="BT30" s="30">
        <f t="shared" si="3"/>
        <v>18</v>
      </c>
      <c r="BU30" s="42">
        <v>7</v>
      </c>
      <c r="BV30" s="42">
        <v>1</v>
      </c>
      <c r="BW30" s="42">
        <v>1</v>
      </c>
      <c r="BX30" s="42">
        <v>1</v>
      </c>
      <c r="BY30" s="42">
        <v>1</v>
      </c>
      <c r="BZ30" s="42">
        <v>1</v>
      </c>
      <c r="CA30" s="42">
        <v>0</v>
      </c>
      <c r="CB30" s="42">
        <v>0</v>
      </c>
      <c r="CC30" s="42">
        <v>0</v>
      </c>
      <c r="CD30" s="42">
        <v>0</v>
      </c>
      <c r="CE30" s="42">
        <v>4</v>
      </c>
      <c r="CF30" s="42">
        <v>0</v>
      </c>
      <c r="CG30" s="31">
        <v>2</v>
      </c>
      <c r="CH30" s="31">
        <v>0</v>
      </c>
      <c r="CI30" s="31">
        <v>0</v>
      </c>
      <c r="CJ30" s="42">
        <v>0</v>
      </c>
      <c r="CK30" s="49" t="s">
        <v>96</v>
      </c>
    </row>
    <row r="31" spans="1:89" ht="18.75" customHeight="1">
      <c r="A31" s="33"/>
      <c r="B31" s="47" t="s">
        <v>123</v>
      </c>
      <c r="C31" s="45">
        <v>9</v>
      </c>
      <c r="D31" s="35">
        <v>319</v>
      </c>
      <c r="E31" s="37">
        <v>8</v>
      </c>
      <c r="F31" s="37"/>
      <c r="G31" s="37">
        <v>3</v>
      </c>
      <c r="H31" s="37">
        <v>80</v>
      </c>
      <c r="I31" s="38">
        <v>80</v>
      </c>
      <c r="J31" s="5">
        <f t="shared" si="0"/>
        <v>24</v>
      </c>
      <c r="K31" s="25">
        <f t="shared" si="1"/>
        <v>3</v>
      </c>
      <c r="L31" s="39"/>
      <c r="M31" s="39"/>
      <c r="N31" s="40"/>
      <c r="O31" s="40"/>
      <c r="P31" s="40"/>
      <c r="Q31" s="40">
        <v>1</v>
      </c>
      <c r="R31" s="40"/>
      <c r="S31" s="40">
        <v>1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>
        <v>1</v>
      </c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40" t="s">
        <v>85</v>
      </c>
      <c r="AT31" s="28">
        <f t="shared" si="2"/>
        <v>0</v>
      </c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 t="s">
        <v>95</v>
      </c>
      <c r="BT31" s="30">
        <f t="shared" si="3"/>
        <v>21</v>
      </c>
      <c r="BU31" s="42">
        <v>7</v>
      </c>
      <c r="BV31" s="42">
        <v>1</v>
      </c>
      <c r="BW31" s="42">
        <v>1</v>
      </c>
      <c r="BX31" s="42">
        <v>1</v>
      </c>
      <c r="BY31" s="42">
        <v>1</v>
      </c>
      <c r="BZ31" s="42">
        <v>1</v>
      </c>
      <c r="CA31" s="42">
        <v>0</v>
      </c>
      <c r="CB31" s="42">
        <v>0</v>
      </c>
      <c r="CC31" s="42">
        <v>0</v>
      </c>
      <c r="CD31" s="42">
        <v>0</v>
      </c>
      <c r="CE31" s="42">
        <v>4</v>
      </c>
      <c r="CF31" s="42">
        <v>0</v>
      </c>
      <c r="CG31" s="31">
        <v>4</v>
      </c>
      <c r="CH31" s="31">
        <v>1</v>
      </c>
      <c r="CI31" s="31">
        <v>0</v>
      </c>
      <c r="CJ31" s="42">
        <v>0</v>
      </c>
      <c r="CK31" s="49" t="s">
        <v>96</v>
      </c>
    </row>
    <row r="32" spans="1:89" ht="18.75" customHeight="1">
      <c r="A32" s="33"/>
      <c r="B32" s="53" t="s">
        <v>124</v>
      </c>
      <c r="C32" s="33">
        <v>9</v>
      </c>
      <c r="D32" s="44">
        <v>104</v>
      </c>
      <c r="E32" s="45">
        <v>3</v>
      </c>
      <c r="F32" s="37"/>
      <c r="G32" s="37">
        <v>3</v>
      </c>
      <c r="H32" s="37">
        <v>110</v>
      </c>
      <c r="I32" s="38">
        <v>110</v>
      </c>
      <c r="J32" s="5">
        <f t="shared" si="0"/>
        <v>24</v>
      </c>
      <c r="K32" s="46">
        <f t="shared" si="1"/>
        <v>7</v>
      </c>
      <c r="L32" s="39">
        <v>0</v>
      </c>
      <c r="M32" s="39">
        <v>0</v>
      </c>
      <c r="N32" s="40">
        <v>0</v>
      </c>
      <c r="O32" s="40">
        <v>1</v>
      </c>
      <c r="P32" s="40">
        <v>2</v>
      </c>
      <c r="Q32" s="40">
        <v>1</v>
      </c>
      <c r="R32" s="40">
        <v>0</v>
      </c>
      <c r="S32" s="40">
        <v>1</v>
      </c>
      <c r="T32" s="40">
        <v>0</v>
      </c>
      <c r="U32" s="40">
        <v>0</v>
      </c>
      <c r="V32" s="40">
        <v>0</v>
      </c>
      <c r="W32" s="40">
        <v>0</v>
      </c>
      <c r="X32" s="40">
        <v>1</v>
      </c>
      <c r="Y32" s="40">
        <v>0</v>
      </c>
      <c r="Z32" s="40">
        <v>1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27" t="s">
        <v>93</v>
      </c>
      <c r="AT32" s="28">
        <f t="shared" si="2"/>
        <v>17</v>
      </c>
      <c r="AU32" s="41"/>
      <c r="AV32" s="41"/>
      <c r="AW32" s="41" t="s">
        <v>94</v>
      </c>
      <c r="AX32" s="41">
        <v>1</v>
      </c>
      <c r="AY32" s="41">
        <v>1</v>
      </c>
      <c r="AZ32" s="41"/>
      <c r="BA32" s="41">
        <v>1</v>
      </c>
      <c r="BB32" s="41">
        <v>1</v>
      </c>
      <c r="BC32" s="41">
        <v>1</v>
      </c>
      <c r="BD32" s="41">
        <v>2</v>
      </c>
      <c r="BE32" s="41">
        <v>3</v>
      </c>
      <c r="BF32" s="41" t="s">
        <v>94</v>
      </c>
      <c r="BG32" s="41">
        <v>1</v>
      </c>
      <c r="BH32" s="41">
        <v>1</v>
      </c>
      <c r="BI32" s="41">
        <v>1</v>
      </c>
      <c r="BJ32" s="41">
        <v>3</v>
      </c>
      <c r="BK32" s="41">
        <v>1</v>
      </c>
      <c r="BL32" s="41"/>
      <c r="BM32" s="41"/>
      <c r="BN32" s="41"/>
      <c r="BO32" s="41"/>
      <c r="BP32" s="41"/>
      <c r="BQ32" s="41"/>
      <c r="BR32" s="41"/>
      <c r="BS32" s="41" t="s">
        <v>95</v>
      </c>
      <c r="BT32" s="30">
        <f t="shared" si="3"/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9" t="s">
        <v>96</v>
      </c>
    </row>
    <row r="33" spans="2:89" ht="18.75" customHeight="1">
      <c r="B33" s="3" t="s">
        <v>125</v>
      </c>
      <c r="C33" s="2">
        <v>8</v>
      </c>
      <c r="D33" s="2" t="s">
        <v>92</v>
      </c>
      <c r="E33" s="2">
        <v>3</v>
      </c>
      <c r="G33" s="2">
        <v>3</v>
      </c>
      <c r="H33" s="2">
        <v>116</v>
      </c>
      <c r="I33" s="38">
        <v>116</v>
      </c>
      <c r="J33" s="5">
        <f t="shared" si="0"/>
        <v>23</v>
      </c>
      <c r="K33" s="46">
        <f t="shared" si="1"/>
        <v>3</v>
      </c>
      <c r="L33" s="39">
        <v>0</v>
      </c>
      <c r="M33" s="39">
        <v>0</v>
      </c>
      <c r="N33" s="40">
        <v>0</v>
      </c>
      <c r="O33" s="40">
        <v>0</v>
      </c>
      <c r="P33" s="40">
        <v>0</v>
      </c>
      <c r="Q33" s="40">
        <v>1</v>
      </c>
      <c r="R33" s="40">
        <v>0</v>
      </c>
      <c r="S33" s="40">
        <v>1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1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27" t="s">
        <v>93</v>
      </c>
      <c r="AT33" s="28">
        <f t="shared" si="2"/>
        <v>2</v>
      </c>
      <c r="AU33" s="41"/>
      <c r="AV33" s="41"/>
      <c r="AW33" s="41"/>
      <c r="AX33" s="41">
        <v>1</v>
      </c>
      <c r="AY33" s="41"/>
      <c r="AZ33" s="41"/>
      <c r="BA33" s="41">
        <v>1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 t="s">
        <v>95</v>
      </c>
      <c r="BT33" s="30">
        <f t="shared" si="3"/>
        <v>18</v>
      </c>
      <c r="BU33" s="42">
        <v>7</v>
      </c>
      <c r="BV33" s="42">
        <v>1</v>
      </c>
      <c r="BW33" s="42">
        <v>1</v>
      </c>
      <c r="BX33" s="42">
        <v>1</v>
      </c>
      <c r="BY33" s="42">
        <v>1</v>
      </c>
      <c r="BZ33" s="42">
        <v>1</v>
      </c>
      <c r="CA33" s="42">
        <v>0</v>
      </c>
      <c r="CB33" s="42">
        <v>0</v>
      </c>
      <c r="CC33" s="42">
        <v>0</v>
      </c>
      <c r="CD33" s="42">
        <v>0</v>
      </c>
      <c r="CE33" s="42">
        <v>3</v>
      </c>
      <c r="CF33" s="42">
        <v>0</v>
      </c>
      <c r="CG33" s="31">
        <v>3</v>
      </c>
      <c r="CH33" s="31">
        <v>0</v>
      </c>
      <c r="CI33" s="31">
        <v>0</v>
      </c>
      <c r="CJ33" s="42">
        <v>0</v>
      </c>
      <c r="CK33" s="49" t="s">
        <v>96</v>
      </c>
    </row>
    <row r="34" spans="1:89" ht="18.75" customHeight="1">
      <c r="A34" s="33"/>
      <c r="B34" s="53" t="s">
        <v>126</v>
      </c>
      <c r="C34" s="33">
        <v>9</v>
      </c>
      <c r="D34" s="44">
        <v>104</v>
      </c>
      <c r="E34" s="45">
        <v>7</v>
      </c>
      <c r="F34" s="37"/>
      <c r="G34" s="37"/>
      <c r="H34" s="37">
        <v>42</v>
      </c>
      <c r="I34" s="38">
        <v>42</v>
      </c>
      <c r="J34" s="5">
        <f t="shared" si="0"/>
        <v>22</v>
      </c>
      <c r="K34" s="46">
        <f t="shared" si="1"/>
        <v>18</v>
      </c>
      <c r="L34" s="39">
        <v>1</v>
      </c>
      <c r="M34" s="39">
        <v>1</v>
      </c>
      <c r="N34" s="40">
        <v>0</v>
      </c>
      <c r="O34" s="40">
        <v>1</v>
      </c>
      <c r="P34" s="40">
        <v>1</v>
      </c>
      <c r="Q34" s="40">
        <v>1</v>
      </c>
      <c r="R34" s="40">
        <v>1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39">
        <v>1</v>
      </c>
      <c r="AH34" s="39">
        <v>1</v>
      </c>
      <c r="AI34" s="39">
        <v>1</v>
      </c>
      <c r="AJ34" s="39">
        <v>1</v>
      </c>
      <c r="AK34" s="39">
        <v>3</v>
      </c>
      <c r="AL34" s="39">
        <v>1</v>
      </c>
      <c r="AM34" s="39">
        <v>1</v>
      </c>
      <c r="AN34" s="39">
        <v>0</v>
      </c>
      <c r="AO34" s="39">
        <v>0</v>
      </c>
      <c r="AP34" s="39">
        <v>0</v>
      </c>
      <c r="AQ34" s="39">
        <v>2</v>
      </c>
      <c r="AR34" s="39">
        <v>1</v>
      </c>
      <c r="AS34" s="40" t="s">
        <v>89</v>
      </c>
      <c r="AT34" s="28">
        <f t="shared" si="2"/>
        <v>3</v>
      </c>
      <c r="AU34" s="41">
        <v>0</v>
      </c>
      <c r="AV34" s="41">
        <v>0</v>
      </c>
      <c r="AW34" s="41">
        <v>1</v>
      </c>
      <c r="AX34" s="41">
        <v>1</v>
      </c>
      <c r="AY34" s="41">
        <v>1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29" t="s">
        <v>86</v>
      </c>
      <c r="BT34" s="30">
        <f t="shared" si="3"/>
        <v>1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2">
        <v>0</v>
      </c>
      <c r="CG34" s="42">
        <v>0</v>
      </c>
      <c r="CH34" s="42">
        <v>1</v>
      </c>
      <c r="CI34" s="42">
        <v>0</v>
      </c>
      <c r="CJ34" s="42">
        <v>0</v>
      </c>
      <c r="CK34" s="43" t="s">
        <v>87</v>
      </c>
    </row>
    <row r="35" spans="1:89" ht="18.75" customHeight="1">
      <c r="A35" s="33"/>
      <c r="B35" s="47" t="s">
        <v>127</v>
      </c>
      <c r="C35" s="35">
        <v>9</v>
      </c>
      <c r="D35" s="36" t="s">
        <v>107</v>
      </c>
      <c r="E35" s="37">
        <v>2</v>
      </c>
      <c r="F35" s="37"/>
      <c r="G35" s="37"/>
      <c r="H35" s="37">
        <v>111</v>
      </c>
      <c r="I35" s="38">
        <v>111</v>
      </c>
      <c r="J35" s="5">
        <f t="shared" si="0"/>
        <v>22</v>
      </c>
      <c r="K35" s="46">
        <f t="shared" si="1"/>
        <v>3</v>
      </c>
      <c r="L35" s="39">
        <v>0</v>
      </c>
      <c r="M35" s="39">
        <v>0</v>
      </c>
      <c r="N35" s="40">
        <v>0</v>
      </c>
      <c r="O35" s="40">
        <v>0</v>
      </c>
      <c r="P35" s="40">
        <v>0</v>
      </c>
      <c r="Q35" s="40">
        <v>1</v>
      </c>
      <c r="R35" s="40">
        <v>1</v>
      </c>
      <c r="S35" s="40">
        <v>1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27" t="s">
        <v>93</v>
      </c>
      <c r="AT35" s="28">
        <f t="shared" si="2"/>
        <v>0</v>
      </c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 t="s">
        <v>95</v>
      </c>
      <c r="BT35" s="30">
        <f t="shared" si="3"/>
        <v>19</v>
      </c>
      <c r="BU35" s="42">
        <v>7</v>
      </c>
      <c r="BV35" s="42">
        <v>1</v>
      </c>
      <c r="BW35" s="42">
        <v>1</v>
      </c>
      <c r="BX35" s="42">
        <v>1</v>
      </c>
      <c r="BY35" s="42">
        <v>1</v>
      </c>
      <c r="BZ35" s="42">
        <v>1</v>
      </c>
      <c r="CA35" s="42">
        <v>0</v>
      </c>
      <c r="CB35" s="42">
        <v>0</v>
      </c>
      <c r="CC35" s="42">
        <v>0</v>
      </c>
      <c r="CD35" s="42">
        <v>0</v>
      </c>
      <c r="CE35" s="42">
        <v>2</v>
      </c>
      <c r="CF35" s="42">
        <v>0</v>
      </c>
      <c r="CG35" s="31">
        <v>1</v>
      </c>
      <c r="CH35" s="31">
        <v>0</v>
      </c>
      <c r="CI35" s="31">
        <v>4</v>
      </c>
      <c r="CJ35" s="42">
        <v>0</v>
      </c>
      <c r="CK35" s="49" t="s">
        <v>96</v>
      </c>
    </row>
    <row r="36" spans="1:89" ht="18.75" customHeight="1">
      <c r="A36" s="33"/>
      <c r="B36" s="47" t="s">
        <v>128</v>
      </c>
      <c r="C36" s="45">
        <v>9</v>
      </c>
      <c r="D36" s="36">
        <v>224</v>
      </c>
      <c r="E36" s="37">
        <v>11</v>
      </c>
      <c r="F36" s="37"/>
      <c r="G36" s="37"/>
      <c r="H36" s="37">
        <v>3</v>
      </c>
      <c r="I36" s="38">
        <v>3</v>
      </c>
      <c r="J36" s="5">
        <f t="shared" si="0"/>
        <v>20</v>
      </c>
      <c r="K36" s="46">
        <f t="shared" si="1"/>
        <v>0</v>
      </c>
      <c r="L36" s="39"/>
      <c r="M36" s="39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40" t="s">
        <v>89</v>
      </c>
      <c r="AT36" s="28">
        <f t="shared" si="2"/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29" t="s">
        <v>86</v>
      </c>
      <c r="BT36" s="30">
        <f t="shared" si="3"/>
        <v>20</v>
      </c>
      <c r="BU36" s="42">
        <v>7</v>
      </c>
      <c r="BV36" s="42">
        <v>1</v>
      </c>
      <c r="BW36" s="42">
        <v>1</v>
      </c>
      <c r="BX36" s="42">
        <v>1</v>
      </c>
      <c r="BY36" s="42">
        <v>1</v>
      </c>
      <c r="BZ36" s="42">
        <v>1</v>
      </c>
      <c r="CA36" s="42">
        <v>0</v>
      </c>
      <c r="CB36" s="42">
        <v>0</v>
      </c>
      <c r="CC36" s="42">
        <v>0</v>
      </c>
      <c r="CD36" s="42">
        <v>0</v>
      </c>
      <c r="CE36" s="42">
        <v>4</v>
      </c>
      <c r="CF36" s="42">
        <v>0</v>
      </c>
      <c r="CG36" s="31">
        <v>4</v>
      </c>
      <c r="CH36" s="31">
        <v>0</v>
      </c>
      <c r="CI36" s="31">
        <v>0</v>
      </c>
      <c r="CJ36" s="42">
        <v>0</v>
      </c>
      <c r="CK36" s="43" t="s">
        <v>87</v>
      </c>
    </row>
    <row r="37" spans="1:89" ht="18.75" customHeight="1">
      <c r="A37" s="33"/>
      <c r="B37" s="53" t="s">
        <v>129</v>
      </c>
      <c r="C37" s="33">
        <v>9</v>
      </c>
      <c r="D37" s="44">
        <v>104</v>
      </c>
      <c r="E37" s="45">
        <v>2</v>
      </c>
      <c r="F37" s="37"/>
      <c r="G37" s="37"/>
      <c r="H37" s="37">
        <v>7</v>
      </c>
      <c r="I37" s="38">
        <v>7</v>
      </c>
      <c r="J37" s="5">
        <f t="shared" si="0"/>
        <v>20</v>
      </c>
      <c r="K37" s="46">
        <f t="shared" si="1"/>
        <v>17</v>
      </c>
      <c r="L37" s="39">
        <v>0</v>
      </c>
      <c r="M37" s="39">
        <v>1</v>
      </c>
      <c r="N37" s="40">
        <v>1</v>
      </c>
      <c r="O37" s="40">
        <v>0</v>
      </c>
      <c r="P37" s="40">
        <v>0</v>
      </c>
      <c r="Q37" s="40">
        <v>1</v>
      </c>
      <c r="R37" s="40">
        <v>1</v>
      </c>
      <c r="S37" s="40">
        <v>1</v>
      </c>
      <c r="T37" s="40">
        <v>1</v>
      </c>
      <c r="U37" s="40">
        <v>2</v>
      </c>
      <c r="V37" s="40">
        <v>0</v>
      </c>
      <c r="W37" s="40">
        <v>2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39">
        <v>0</v>
      </c>
      <c r="AH37" s="39">
        <v>1</v>
      </c>
      <c r="AI37" s="39">
        <v>1</v>
      </c>
      <c r="AJ37" s="39">
        <v>0</v>
      </c>
      <c r="AK37" s="39">
        <v>1</v>
      </c>
      <c r="AL37" s="39">
        <v>1</v>
      </c>
      <c r="AM37" s="39">
        <v>1</v>
      </c>
      <c r="AN37" s="39">
        <v>0</v>
      </c>
      <c r="AO37" s="39">
        <v>2</v>
      </c>
      <c r="AP37" s="39">
        <v>0</v>
      </c>
      <c r="AQ37" s="39">
        <v>0</v>
      </c>
      <c r="AR37" s="39">
        <v>0</v>
      </c>
      <c r="AS37" s="40" t="s">
        <v>89</v>
      </c>
      <c r="AT37" s="28">
        <f t="shared" si="2"/>
        <v>3</v>
      </c>
      <c r="AU37" s="41">
        <v>0</v>
      </c>
      <c r="AV37" s="41">
        <v>0</v>
      </c>
      <c r="AW37" s="41">
        <v>1</v>
      </c>
      <c r="AX37" s="41">
        <v>0</v>
      </c>
      <c r="AY37" s="41">
        <v>1</v>
      </c>
      <c r="AZ37" s="41">
        <v>0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29" t="s">
        <v>86</v>
      </c>
      <c r="BT37" s="30">
        <f t="shared" si="3"/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31">
        <v>0</v>
      </c>
      <c r="CH37" s="31">
        <v>0</v>
      </c>
      <c r="CI37" s="31">
        <v>0</v>
      </c>
      <c r="CJ37" s="42">
        <v>0</v>
      </c>
      <c r="CK37" s="43" t="s">
        <v>87</v>
      </c>
    </row>
    <row r="38" spans="1:89" ht="18.75" customHeight="1">
      <c r="A38" s="33"/>
      <c r="B38" s="47" t="s">
        <v>130</v>
      </c>
      <c r="C38" s="45">
        <v>9</v>
      </c>
      <c r="D38" s="36">
        <v>225</v>
      </c>
      <c r="E38" s="37">
        <v>8</v>
      </c>
      <c r="F38" s="37"/>
      <c r="G38" s="37"/>
      <c r="H38" s="37">
        <v>82</v>
      </c>
      <c r="I38" s="38">
        <v>82</v>
      </c>
      <c r="J38" s="5">
        <f t="shared" si="0"/>
        <v>20</v>
      </c>
      <c r="K38" s="25">
        <f t="shared" si="1"/>
        <v>0</v>
      </c>
      <c r="L38" s="39"/>
      <c r="M38" s="39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40" t="s">
        <v>85</v>
      </c>
      <c r="AT38" s="28">
        <f t="shared" si="2"/>
        <v>0</v>
      </c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 t="s">
        <v>95</v>
      </c>
      <c r="BT38" s="30">
        <f t="shared" si="3"/>
        <v>20</v>
      </c>
      <c r="BU38" s="42">
        <v>7</v>
      </c>
      <c r="BV38" s="42">
        <v>1</v>
      </c>
      <c r="BW38" s="42">
        <v>1</v>
      </c>
      <c r="BX38" s="42">
        <v>1</v>
      </c>
      <c r="BY38" s="42">
        <v>1</v>
      </c>
      <c r="BZ38" s="42">
        <v>1</v>
      </c>
      <c r="CA38" s="42">
        <v>0</v>
      </c>
      <c r="CB38" s="42">
        <v>0</v>
      </c>
      <c r="CC38" s="42">
        <v>0</v>
      </c>
      <c r="CD38" s="42">
        <v>0</v>
      </c>
      <c r="CE38" s="42">
        <v>2</v>
      </c>
      <c r="CF38" s="42">
        <v>0</v>
      </c>
      <c r="CG38" s="31">
        <v>2</v>
      </c>
      <c r="CH38" s="31">
        <v>0</v>
      </c>
      <c r="CI38" s="31">
        <v>4</v>
      </c>
      <c r="CJ38" s="42">
        <v>0</v>
      </c>
      <c r="CK38" s="49" t="s">
        <v>96</v>
      </c>
    </row>
    <row r="39" spans="1:89" ht="18.75" customHeight="1">
      <c r="A39" s="33"/>
      <c r="B39" s="47" t="s">
        <v>131</v>
      </c>
      <c r="C39" s="45">
        <v>8</v>
      </c>
      <c r="D39" s="36">
        <v>124</v>
      </c>
      <c r="E39" s="37">
        <v>1</v>
      </c>
      <c r="F39" s="37"/>
      <c r="G39" s="37"/>
      <c r="H39" s="37">
        <v>53</v>
      </c>
      <c r="I39" s="38">
        <v>53</v>
      </c>
      <c r="J39" s="5">
        <f t="shared" si="0"/>
        <v>19</v>
      </c>
      <c r="K39" s="46">
        <f t="shared" si="1"/>
        <v>0</v>
      </c>
      <c r="L39" s="39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40" t="s">
        <v>89</v>
      </c>
      <c r="AT39" s="28">
        <f t="shared" si="2"/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29" t="s">
        <v>86</v>
      </c>
      <c r="BT39" s="30">
        <f t="shared" si="3"/>
        <v>19</v>
      </c>
      <c r="BU39" s="42">
        <v>7</v>
      </c>
      <c r="BV39" s="42">
        <v>1</v>
      </c>
      <c r="BW39" s="42">
        <v>1</v>
      </c>
      <c r="BX39" s="42">
        <v>1</v>
      </c>
      <c r="BY39" s="42">
        <v>1</v>
      </c>
      <c r="BZ39" s="42">
        <v>1</v>
      </c>
      <c r="CA39" s="42">
        <v>0</v>
      </c>
      <c r="CB39" s="42">
        <v>0</v>
      </c>
      <c r="CC39" s="42">
        <v>0</v>
      </c>
      <c r="CD39" s="42">
        <v>0</v>
      </c>
      <c r="CE39" s="42">
        <v>3</v>
      </c>
      <c r="CF39" s="42">
        <v>0</v>
      </c>
      <c r="CG39" s="31">
        <v>3</v>
      </c>
      <c r="CH39" s="31">
        <v>1</v>
      </c>
      <c r="CI39" s="31">
        <v>0</v>
      </c>
      <c r="CJ39" s="42">
        <v>0</v>
      </c>
      <c r="CK39" s="43" t="s">
        <v>87</v>
      </c>
    </row>
    <row r="40" spans="1:89" ht="18.75" customHeight="1">
      <c r="A40" s="33">
        <v>7</v>
      </c>
      <c r="B40" s="3" t="s">
        <v>110</v>
      </c>
      <c r="C40" s="33">
        <v>9</v>
      </c>
      <c r="D40" s="48" t="s">
        <v>107</v>
      </c>
      <c r="E40" s="37">
        <v>7</v>
      </c>
      <c r="F40" s="37"/>
      <c r="G40" s="37"/>
      <c r="H40" s="37">
        <v>57</v>
      </c>
      <c r="I40" s="38">
        <v>57</v>
      </c>
      <c r="J40" s="5">
        <f t="shared" si="0"/>
        <v>18</v>
      </c>
      <c r="K40" s="25">
        <f t="shared" si="1"/>
        <v>4</v>
      </c>
      <c r="L40" s="39"/>
      <c r="M40" s="39"/>
      <c r="N40" s="40"/>
      <c r="O40" s="40">
        <v>1</v>
      </c>
      <c r="P40" s="40"/>
      <c r="Q40" s="40">
        <v>1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9"/>
      <c r="AH40" s="39">
        <v>1</v>
      </c>
      <c r="AI40" s="39">
        <v>1</v>
      </c>
      <c r="AJ40" s="39"/>
      <c r="AK40" s="39"/>
      <c r="AL40" s="39"/>
      <c r="AM40" s="39"/>
      <c r="AN40" s="39"/>
      <c r="AO40" s="39"/>
      <c r="AP40" s="39"/>
      <c r="AQ40" s="39"/>
      <c r="AR40" s="39"/>
      <c r="AS40" s="40" t="s">
        <v>85</v>
      </c>
      <c r="AT40" s="28">
        <f t="shared" si="2"/>
        <v>12</v>
      </c>
      <c r="AU40" s="41">
        <v>0</v>
      </c>
      <c r="AV40" s="41">
        <v>0</v>
      </c>
      <c r="AW40" s="41">
        <v>1</v>
      </c>
      <c r="AX40" s="41">
        <v>1</v>
      </c>
      <c r="AY40" s="41">
        <v>1</v>
      </c>
      <c r="AZ40" s="41">
        <v>1</v>
      </c>
      <c r="BA40" s="41">
        <v>1</v>
      </c>
      <c r="BB40" s="41">
        <v>1</v>
      </c>
      <c r="BC40" s="41">
        <v>1</v>
      </c>
      <c r="BD40" s="41">
        <v>2</v>
      </c>
      <c r="BE40" s="41">
        <v>3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29" t="s">
        <v>86</v>
      </c>
      <c r="BT40" s="30">
        <f t="shared" si="3"/>
        <v>2</v>
      </c>
      <c r="BU40" s="42">
        <v>0</v>
      </c>
      <c r="BV40" s="42">
        <v>0</v>
      </c>
      <c r="BW40" s="42">
        <v>0</v>
      </c>
      <c r="BX40" s="42">
        <v>1</v>
      </c>
      <c r="BY40" s="42">
        <v>1</v>
      </c>
      <c r="BZ40" s="42">
        <v>0</v>
      </c>
      <c r="CA40" s="42">
        <v>0</v>
      </c>
      <c r="CB40" s="42">
        <v>0</v>
      </c>
      <c r="CC40" s="42">
        <v>0</v>
      </c>
      <c r="CD40" s="42">
        <v>0</v>
      </c>
      <c r="CE40" s="42">
        <v>0</v>
      </c>
      <c r="CF40" s="42">
        <v>0</v>
      </c>
      <c r="CG40" s="31">
        <v>0</v>
      </c>
      <c r="CH40" s="31">
        <v>0</v>
      </c>
      <c r="CI40" s="31">
        <v>0</v>
      </c>
      <c r="CJ40" s="42">
        <v>0</v>
      </c>
      <c r="CK40" s="43" t="s">
        <v>87</v>
      </c>
    </row>
    <row r="41" spans="1:89" ht="18.75" customHeight="1">
      <c r="A41" s="33"/>
      <c r="B41" s="47" t="s">
        <v>132</v>
      </c>
      <c r="C41" s="36">
        <v>9</v>
      </c>
      <c r="D41" s="45">
        <v>123</v>
      </c>
      <c r="E41" s="37">
        <v>1</v>
      </c>
      <c r="F41" s="37"/>
      <c r="G41" s="37"/>
      <c r="H41" s="37">
        <v>62</v>
      </c>
      <c r="I41" s="38">
        <v>62</v>
      </c>
      <c r="J41" s="5">
        <f t="shared" si="0"/>
        <v>18</v>
      </c>
      <c r="K41" s="25">
        <f t="shared" si="1"/>
        <v>3</v>
      </c>
      <c r="L41" s="39"/>
      <c r="M41" s="39">
        <v>1</v>
      </c>
      <c r="N41" s="40">
        <v>1</v>
      </c>
      <c r="O41" s="40"/>
      <c r="P41" s="40"/>
      <c r="Q41" s="40">
        <v>1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40" t="s">
        <v>85</v>
      </c>
      <c r="AT41" s="28">
        <f t="shared" si="2"/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29" t="s">
        <v>86</v>
      </c>
      <c r="BT41" s="30">
        <f t="shared" si="3"/>
        <v>15</v>
      </c>
      <c r="BU41" s="42">
        <v>7</v>
      </c>
      <c r="BV41" s="42">
        <v>1</v>
      </c>
      <c r="BW41" s="42">
        <v>0</v>
      </c>
      <c r="BX41" s="42">
        <v>1</v>
      </c>
      <c r="BY41" s="42">
        <v>1</v>
      </c>
      <c r="BZ41" s="42">
        <v>0</v>
      </c>
      <c r="CA41" s="42">
        <v>0</v>
      </c>
      <c r="CB41" s="42">
        <v>0</v>
      </c>
      <c r="CC41" s="42">
        <v>0</v>
      </c>
      <c r="CD41" s="42">
        <v>0</v>
      </c>
      <c r="CE41" s="42">
        <v>2</v>
      </c>
      <c r="CF41" s="42">
        <v>0</v>
      </c>
      <c r="CG41" s="31">
        <v>2</v>
      </c>
      <c r="CH41" s="31">
        <v>1</v>
      </c>
      <c r="CI41" s="31">
        <v>0</v>
      </c>
      <c r="CJ41" s="42">
        <v>0</v>
      </c>
      <c r="CK41" s="43" t="s">
        <v>87</v>
      </c>
    </row>
    <row r="42" spans="1:89" ht="18.75" customHeight="1">
      <c r="A42" s="33"/>
      <c r="B42" s="47" t="s">
        <v>133</v>
      </c>
      <c r="C42" s="36">
        <v>8</v>
      </c>
      <c r="D42" s="36" t="s">
        <v>98</v>
      </c>
      <c r="E42" s="37">
        <v>10</v>
      </c>
      <c r="F42" s="37"/>
      <c r="G42" s="37"/>
      <c r="H42" s="37">
        <v>135</v>
      </c>
      <c r="I42" s="38">
        <v>135</v>
      </c>
      <c r="J42" s="5">
        <f t="shared" si="0"/>
        <v>17</v>
      </c>
      <c r="K42" s="46">
        <f t="shared" si="1"/>
        <v>0</v>
      </c>
      <c r="L42" s="39">
        <v>0</v>
      </c>
      <c r="M42" s="39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27" t="s">
        <v>93</v>
      </c>
      <c r="AT42" s="28">
        <f t="shared" si="2"/>
        <v>0</v>
      </c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 t="s">
        <v>95</v>
      </c>
      <c r="BT42" s="30">
        <f t="shared" si="3"/>
        <v>17</v>
      </c>
      <c r="BU42" s="42">
        <v>7</v>
      </c>
      <c r="BV42" s="42">
        <v>1</v>
      </c>
      <c r="BW42" s="42">
        <v>1</v>
      </c>
      <c r="BX42" s="42">
        <v>1</v>
      </c>
      <c r="BY42" s="42">
        <v>1</v>
      </c>
      <c r="BZ42" s="42">
        <v>0</v>
      </c>
      <c r="CA42" s="42">
        <v>0</v>
      </c>
      <c r="CB42" s="42">
        <v>0</v>
      </c>
      <c r="CC42" s="42">
        <v>0</v>
      </c>
      <c r="CD42" s="42">
        <v>0</v>
      </c>
      <c r="CE42" s="42">
        <v>3</v>
      </c>
      <c r="CF42" s="42">
        <v>0</v>
      </c>
      <c r="CG42" s="31">
        <v>3</v>
      </c>
      <c r="CH42" s="31">
        <v>0</v>
      </c>
      <c r="CI42" s="31">
        <v>0</v>
      </c>
      <c r="CJ42" s="42">
        <v>0</v>
      </c>
      <c r="CK42" s="43" t="s">
        <v>87</v>
      </c>
    </row>
    <row r="43" spans="1:89" ht="18.75" customHeight="1">
      <c r="A43" s="33"/>
      <c r="B43" s="51" t="s">
        <v>134</v>
      </c>
      <c r="C43" s="36">
        <v>9</v>
      </c>
      <c r="D43" s="36">
        <v>124</v>
      </c>
      <c r="E43" s="37">
        <v>3</v>
      </c>
      <c r="F43" s="37"/>
      <c r="G43" s="37"/>
      <c r="H43" s="37">
        <v>33</v>
      </c>
      <c r="I43" s="38">
        <v>33</v>
      </c>
      <c r="J43" s="5">
        <f t="shared" si="0"/>
        <v>17</v>
      </c>
      <c r="K43" s="46">
        <f t="shared" si="1"/>
        <v>2</v>
      </c>
      <c r="L43" s="39">
        <v>0</v>
      </c>
      <c r="M43" s="39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39">
        <v>0</v>
      </c>
      <c r="AH43" s="39">
        <v>1</v>
      </c>
      <c r="AI43" s="39">
        <v>1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40" t="s">
        <v>89</v>
      </c>
      <c r="AT43" s="28">
        <f t="shared" si="2"/>
        <v>9</v>
      </c>
      <c r="AU43" s="41">
        <v>0</v>
      </c>
      <c r="AV43" s="41">
        <v>0</v>
      </c>
      <c r="AW43" s="41">
        <v>1</v>
      </c>
      <c r="AX43" s="41">
        <v>1</v>
      </c>
      <c r="AY43" s="41">
        <v>1</v>
      </c>
      <c r="AZ43" s="41">
        <v>1</v>
      </c>
      <c r="BA43" s="41">
        <v>1</v>
      </c>
      <c r="BB43" s="41">
        <v>1</v>
      </c>
      <c r="BC43" s="41">
        <v>1</v>
      </c>
      <c r="BD43" s="41">
        <v>2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29" t="s">
        <v>86</v>
      </c>
      <c r="BT43" s="30">
        <f t="shared" si="3"/>
        <v>6</v>
      </c>
      <c r="BU43" s="42">
        <v>0</v>
      </c>
      <c r="BV43" s="42">
        <v>0</v>
      </c>
      <c r="BW43" s="42">
        <v>0</v>
      </c>
      <c r="BX43" s="42">
        <v>1</v>
      </c>
      <c r="BY43" s="42">
        <v>1</v>
      </c>
      <c r="BZ43" s="42">
        <v>1</v>
      </c>
      <c r="CA43" s="42">
        <v>0</v>
      </c>
      <c r="CB43" s="42">
        <v>0</v>
      </c>
      <c r="CC43" s="42">
        <v>0</v>
      </c>
      <c r="CD43" s="42">
        <v>0</v>
      </c>
      <c r="CE43" s="42">
        <v>0</v>
      </c>
      <c r="CF43" s="42">
        <v>0</v>
      </c>
      <c r="CG43" s="31">
        <v>0</v>
      </c>
      <c r="CH43" s="31">
        <v>1</v>
      </c>
      <c r="CI43" s="31">
        <v>2</v>
      </c>
      <c r="CJ43" s="42">
        <v>0</v>
      </c>
      <c r="CK43" s="43" t="s">
        <v>87</v>
      </c>
    </row>
    <row r="44" spans="1:89" ht="18.75" customHeight="1">
      <c r="A44" s="33"/>
      <c r="B44" s="47" t="s">
        <v>135</v>
      </c>
      <c r="C44" s="45">
        <v>9</v>
      </c>
      <c r="D44" s="36">
        <v>320</v>
      </c>
      <c r="E44" s="37">
        <v>14</v>
      </c>
      <c r="F44" s="37"/>
      <c r="G44" s="37"/>
      <c r="H44" s="37">
        <v>106</v>
      </c>
      <c r="I44" s="38">
        <v>106</v>
      </c>
      <c r="J44" s="5">
        <f t="shared" si="0"/>
        <v>17</v>
      </c>
      <c r="K44" s="46">
        <f t="shared" si="1"/>
        <v>1</v>
      </c>
      <c r="L44" s="39">
        <v>0</v>
      </c>
      <c r="M44" s="39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39">
        <v>0</v>
      </c>
      <c r="AH44" s="39">
        <v>1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27" t="s">
        <v>93</v>
      </c>
      <c r="AT44" s="28">
        <f t="shared" si="2"/>
        <v>0</v>
      </c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 t="s">
        <v>95</v>
      </c>
      <c r="BT44" s="30">
        <f t="shared" si="3"/>
        <v>16</v>
      </c>
      <c r="BU44" s="42">
        <v>7</v>
      </c>
      <c r="BV44" s="42">
        <v>1</v>
      </c>
      <c r="BW44" s="42">
        <v>1</v>
      </c>
      <c r="BX44" s="42">
        <v>1</v>
      </c>
      <c r="BY44" s="42">
        <v>1</v>
      </c>
      <c r="BZ44" s="42">
        <v>1</v>
      </c>
      <c r="CA44" s="42">
        <v>0</v>
      </c>
      <c r="CB44" s="42">
        <v>0</v>
      </c>
      <c r="CC44" s="42">
        <v>0</v>
      </c>
      <c r="CD44" s="42">
        <v>0</v>
      </c>
      <c r="CE44" s="42">
        <v>2</v>
      </c>
      <c r="CF44" s="42">
        <v>0</v>
      </c>
      <c r="CG44" s="31">
        <v>2</v>
      </c>
      <c r="CH44" s="31">
        <v>0</v>
      </c>
      <c r="CI44" s="31">
        <v>0</v>
      </c>
      <c r="CJ44" s="42">
        <v>0</v>
      </c>
      <c r="CK44" s="49" t="s">
        <v>96</v>
      </c>
    </row>
    <row r="45" spans="1:89" ht="18.75" customHeight="1">
      <c r="A45" s="33"/>
      <c r="B45" s="3" t="s">
        <v>136</v>
      </c>
      <c r="C45" s="35">
        <v>9</v>
      </c>
      <c r="D45" s="36">
        <v>320</v>
      </c>
      <c r="E45" s="37">
        <v>15</v>
      </c>
      <c r="F45" s="37"/>
      <c r="G45" s="37"/>
      <c r="H45" s="37">
        <v>141</v>
      </c>
      <c r="I45" s="38">
        <v>141</v>
      </c>
      <c r="J45" s="5">
        <f t="shared" si="0"/>
        <v>17</v>
      </c>
      <c r="K45" s="46">
        <f t="shared" si="1"/>
        <v>5</v>
      </c>
      <c r="L45" s="39">
        <v>0</v>
      </c>
      <c r="M45" s="39">
        <v>1</v>
      </c>
      <c r="N45" s="40">
        <v>0</v>
      </c>
      <c r="O45" s="40">
        <v>1</v>
      </c>
      <c r="P45" s="40">
        <v>0</v>
      </c>
      <c r="Q45" s="40">
        <v>1</v>
      </c>
      <c r="R45" s="40">
        <v>1</v>
      </c>
      <c r="S45" s="40">
        <v>1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27" t="s">
        <v>93</v>
      </c>
      <c r="AT45" s="28">
        <f t="shared" si="2"/>
        <v>0</v>
      </c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 t="s">
        <v>95</v>
      </c>
      <c r="BT45" s="30">
        <f t="shared" si="3"/>
        <v>12</v>
      </c>
      <c r="BU45" s="42">
        <v>7</v>
      </c>
      <c r="BV45" s="42">
        <v>1</v>
      </c>
      <c r="BW45" s="42">
        <v>1</v>
      </c>
      <c r="BX45" s="42">
        <v>0</v>
      </c>
      <c r="BY45" s="42">
        <v>1</v>
      </c>
      <c r="BZ45" s="42">
        <v>0</v>
      </c>
      <c r="CA45" s="42">
        <v>0</v>
      </c>
      <c r="CB45" s="42">
        <v>0</v>
      </c>
      <c r="CC45" s="42">
        <v>0</v>
      </c>
      <c r="CD45" s="42">
        <v>0</v>
      </c>
      <c r="CE45" s="42">
        <v>1</v>
      </c>
      <c r="CF45" s="42">
        <v>0</v>
      </c>
      <c r="CG45" s="31">
        <v>1</v>
      </c>
      <c r="CH45" s="31">
        <v>0</v>
      </c>
      <c r="CI45" s="31">
        <v>0</v>
      </c>
      <c r="CJ45" s="42">
        <v>0</v>
      </c>
      <c r="CK45" s="43" t="s">
        <v>87</v>
      </c>
    </row>
    <row r="46" spans="1:89" ht="18.75" customHeight="1">
      <c r="A46" s="33"/>
      <c r="B46" s="50" t="s">
        <v>137</v>
      </c>
      <c r="C46" s="35">
        <v>8</v>
      </c>
      <c r="D46" s="45">
        <v>213</v>
      </c>
      <c r="E46" s="37">
        <v>7</v>
      </c>
      <c r="F46" s="37"/>
      <c r="G46" s="37"/>
      <c r="H46" s="37">
        <v>117</v>
      </c>
      <c r="I46" s="38">
        <v>117</v>
      </c>
      <c r="J46" s="5">
        <f t="shared" si="0"/>
        <v>16</v>
      </c>
      <c r="K46" s="46">
        <f t="shared" si="1"/>
        <v>0</v>
      </c>
      <c r="L46" s="39">
        <v>0</v>
      </c>
      <c r="M46" s="39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27" t="s">
        <v>93</v>
      </c>
      <c r="AT46" s="28">
        <f t="shared" si="2"/>
        <v>0</v>
      </c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 t="s">
        <v>95</v>
      </c>
      <c r="BT46" s="30">
        <f t="shared" si="3"/>
        <v>16</v>
      </c>
      <c r="BU46" s="42">
        <v>7</v>
      </c>
      <c r="BV46" s="42">
        <v>1</v>
      </c>
      <c r="BW46" s="42">
        <v>1</v>
      </c>
      <c r="BX46" s="42">
        <v>1</v>
      </c>
      <c r="BY46" s="42">
        <v>1</v>
      </c>
      <c r="BZ46" s="42">
        <v>1</v>
      </c>
      <c r="CA46" s="42">
        <v>0</v>
      </c>
      <c r="CB46" s="42">
        <v>0</v>
      </c>
      <c r="CC46" s="42">
        <v>0</v>
      </c>
      <c r="CD46" s="42">
        <v>0</v>
      </c>
      <c r="CE46" s="42">
        <v>2</v>
      </c>
      <c r="CF46" s="42">
        <v>0</v>
      </c>
      <c r="CG46" s="31">
        <v>2</v>
      </c>
      <c r="CH46" s="31">
        <v>0</v>
      </c>
      <c r="CI46" s="31">
        <v>0</v>
      </c>
      <c r="CJ46" s="42">
        <v>0</v>
      </c>
      <c r="CK46" s="49" t="s">
        <v>96</v>
      </c>
    </row>
    <row r="47" spans="1:89" ht="18.75" customHeight="1">
      <c r="A47" s="33">
        <v>20</v>
      </c>
      <c r="B47" s="3" t="s">
        <v>138</v>
      </c>
      <c r="C47" s="33">
        <v>9</v>
      </c>
      <c r="D47" s="36" t="s">
        <v>107</v>
      </c>
      <c r="E47" s="37">
        <v>11</v>
      </c>
      <c r="F47" s="37"/>
      <c r="G47" s="37"/>
      <c r="H47" s="37">
        <v>64</v>
      </c>
      <c r="I47" s="38">
        <v>64</v>
      </c>
      <c r="J47" s="5">
        <f t="shared" si="0"/>
        <v>16</v>
      </c>
      <c r="K47" s="25">
        <f t="shared" si="1"/>
        <v>4</v>
      </c>
      <c r="L47" s="39"/>
      <c r="M47" s="39">
        <v>1</v>
      </c>
      <c r="N47" s="40">
        <v>1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39"/>
      <c r="AH47" s="39">
        <v>1</v>
      </c>
      <c r="AI47" s="39">
        <v>1</v>
      </c>
      <c r="AJ47" s="39"/>
      <c r="AK47" s="39"/>
      <c r="AL47" s="39"/>
      <c r="AM47" s="39"/>
      <c r="AN47" s="39"/>
      <c r="AO47" s="39"/>
      <c r="AP47" s="39"/>
      <c r="AQ47" s="39"/>
      <c r="AR47" s="39"/>
      <c r="AS47" s="40" t="s">
        <v>85</v>
      </c>
      <c r="AT47" s="28">
        <f t="shared" si="2"/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29" t="s">
        <v>86</v>
      </c>
      <c r="BT47" s="30">
        <f t="shared" si="3"/>
        <v>12</v>
      </c>
      <c r="BU47" s="42">
        <v>3</v>
      </c>
      <c r="BV47" s="42">
        <v>1</v>
      </c>
      <c r="BW47" s="42">
        <v>1</v>
      </c>
      <c r="BX47" s="42">
        <v>1</v>
      </c>
      <c r="BY47" s="42">
        <v>1</v>
      </c>
      <c r="BZ47" s="42">
        <v>1</v>
      </c>
      <c r="CA47" s="42">
        <v>0</v>
      </c>
      <c r="CB47" s="42">
        <v>0</v>
      </c>
      <c r="CC47" s="42">
        <v>0</v>
      </c>
      <c r="CD47" s="42">
        <v>0</v>
      </c>
      <c r="CE47" s="42">
        <v>0</v>
      </c>
      <c r="CF47" s="42">
        <v>0</v>
      </c>
      <c r="CG47" s="31">
        <v>4</v>
      </c>
      <c r="CH47" s="31">
        <v>0</v>
      </c>
      <c r="CI47" s="31">
        <v>0</v>
      </c>
      <c r="CJ47" s="42">
        <v>0</v>
      </c>
      <c r="CK47" s="43" t="s">
        <v>87</v>
      </c>
    </row>
    <row r="48" spans="1:89" ht="18.75" customHeight="1">
      <c r="A48" s="33"/>
      <c r="B48" s="51" t="s">
        <v>139</v>
      </c>
      <c r="C48" s="36">
        <v>8</v>
      </c>
      <c r="D48" s="36">
        <v>320</v>
      </c>
      <c r="E48" s="37">
        <v>9</v>
      </c>
      <c r="F48" s="37"/>
      <c r="G48" s="37"/>
      <c r="H48" s="37">
        <v>37</v>
      </c>
      <c r="I48" s="38">
        <v>37</v>
      </c>
      <c r="J48" s="5">
        <f t="shared" si="0"/>
        <v>15</v>
      </c>
      <c r="K48" s="46">
        <f t="shared" si="1"/>
        <v>10</v>
      </c>
      <c r="L48" s="39">
        <v>1</v>
      </c>
      <c r="M48" s="39">
        <v>1</v>
      </c>
      <c r="N48" s="40">
        <v>1</v>
      </c>
      <c r="O48" s="40">
        <v>1</v>
      </c>
      <c r="P48" s="40">
        <v>0</v>
      </c>
      <c r="Q48" s="40">
        <v>1</v>
      </c>
      <c r="R48" s="40">
        <v>1</v>
      </c>
      <c r="S48" s="40"/>
      <c r="T48" s="40"/>
      <c r="U48" s="40">
        <v>1</v>
      </c>
      <c r="V48" s="40">
        <v>1</v>
      </c>
      <c r="W48" s="40">
        <v>2</v>
      </c>
      <c r="X48" s="40"/>
      <c r="Y48" s="40"/>
      <c r="Z48" s="40"/>
      <c r="AA48" s="40"/>
      <c r="AB48" s="40"/>
      <c r="AC48" s="40"/>
      <c r="AD48" s="40"/>
      <c r="AE48" s="40"/>
      <c r="AF48" s="40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0" t="s">
        <v>89</v>
      </c>
      <c r="AT48" s="28">
        <f t="shared" si="2"/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29" t="s">
        <v>86</v>
      </c>
      <c r="BT48" s="30">
        <f t="shared" si="3"/>
        <v>5</v>
      </c>
      <c r="BU48" s="42">
        <v>3</v>
      </c>
      <c r="BV48" s="42">
        <v>0</v>
      </c>
      <c r="BW48" s="42">
        <v>0</v>
      </c>
      <c r="BX48" s="42">
        <v>1</v>
      </c>
      <c r="BY48" s="42">
        <v>1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0</v>
      </c>
      <c r="CF48" s="42">
        <v>0</v>
      </c>
      <c r="CG48" s="31">
        <v>0</v>
      </c>
      <c r="CH48" s="31">
        <v>0</v>
      </c>
      <c r="CI48" s="31">
        <v>0</v>
      </c>
      <c r="CJ48" s="42">
        <v>0</v>
      </c>
      <c r="CK48" s="43" t="s">
        <v>87</v>
      </c>
    </row>
    <row r="49" spans="1:89" ht="18.75" customHeight="1">
      <c r="A49" s="33"/>
      <c r="B49" s="47" t="s">
        <v>140</v>
      </c>
      <c r="C49" s="45">
        <v>8</v>
      </c>
      <c r="D49" s="36">
        <v>225</v>
      </c>
      <c r="E49" s="37">
        <v>5</v>
      </c>
      <c r="F49" s="37"/>
      <c r="G49" s="37"/>
      <c r="H49" s="37">
        <v>143</v>
      </c>
      <c r="I49" s="38">
        <v>143</v>
      </c>
      <c r="J49" s="5">
        <f t="shared" si="0"/>
        <v>15</v>
      </c>
      <c r="K49" s="46">
        <f t="shared" si="1"/>
        <v>9</v>
      </c>
      <c r="L49" s="39">
        <v>0</v>
      </c>
      <c r="M49" s="39">
        <v>1</v>
      </c>
      <c r="N49" s="40">
        <v>0</v>
      </c>
      <c r="O49" s="40">
        <v>0</v>
      </c>
      <c r="P49" s="40">
        <v>0</v>
      </c>
      <c r="Q49" s="40">
        <v>1</v>
      </c>
      <c r="R49" s="40">
        <v>1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5</v>
      </c>
      <c r="AD49" s="40">
        <v>0</v>
      </c>
      <c r="AE49" s="40">
        <v>0</v>
      </c>
      <c r="AF49" s="40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27" t="s">
        <v>93</v>
      </c>
      <c r="AT49" s="28">
        <f t="shared" si="2"/>
        <v>0</v>
      </c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 t="s">
        <v>95</v>
      </c>
      <c r="BT49" s="30">
        <f t="shared" si="3"/>
        <v>6</v>
      </c>
      <c r="BU49" s="42">
        <v>0</v>
      </c>
      <c r="BV49" s="42">
        <v>1</v>
      </c>
      <c r="BW49" s="42">
        <v>1</v>
      </c>
      <c r="BX49" s="42">
        <v>1</v>
      </c>
      <c r="BY49" s="42">
        <v>1</v>
      </c>
      <c r="BZ49" s="42">
        <v>1</v>
      </c>
      <c r="CA49" s="42">
        <v>0</v>
      </c>
      <c r="CB49" s="42">
        <v>0</v>
      </c>
      <c r="CC49" s="42">
        <v>0</v>
      </c>
      <c r="CD49" s="42">
        <v>0</v>
      </c>
      <c r="CE49" s="42">
        <v>0</v>
      </c>
      <c r="CF49" s="42">
        <v>0</v>
      </c>
      <c r="CG49" s="31">
        <v>0</v>
      </c>
      <c r="CH49" s="31">
        <v>1</v>
      </c>
      <c r="CI49" s="31">
        <v>0</v>
      </c>
      <c r="CJ49" s="42">
        <v>0</v>
      </c>
      <c r="CK49" s="43" t="s">
        <v>87</v>
      </c>
    </row>
    <row r="50" spans="1:89" ht="18.75" customHeight="1">
      <c r="A50" s="33"/>
      <c r="B50" s="50" t="s">
        <v>141</v>
      </c>
      <c r="C50" s="33">
        <v>8</v>
      </c>
      <c r="D50" s="36">
        <v>320</v>
      </c>
      <c r="E50" s="37">
        <v>12</v>
      </c>
      <c r="F50" s="37"/>
      <c r="G50" s="37"/>
      <c r="H50" s="37">
        <v>22</v>
      </c>
      <c r="I50" s="38">
        <v>22</v>
      </c>
      <c r="J50" s="5">
        <f t="shared" si="0"/>
        <v>14</v>
      </c>
      <c r="K50" s="46">
        <f t="shared" si="1"/>
        <v>8</v>
      </c>
      <c r="L50" s="39">
        <v>1</v>
      </c>
      <c r="M50" s="39">
        <v>1</v>
      </c>
      <c r="N50" s="40">
        <v>1</v>
      </c>
      <c r="O50" s="40">
        <v>0</v>
      </c>
      <c r="P50" s="40">
        <v>0</v>
      </c>
      <c r="Q50" s="40">
        <v>1</v>
      </c>
      <c r="R50" s="40">
        <v>1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1</v>
      </c>
      <c r="AG50" s="39">
        <v>0</v>
      </c>
      <c r="AH50" s="39">
        <v>1</v>
      </c>
      <c r="AI50" s="39">
        <v>1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40" t="s">
        <v>89</v>
      </c>
      <c r="AT50" s="28">
        <f t="shared" si="2"/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29" t="s">
        <v>86</v>
      </c>
      <c r="BT50" s="30">
        <f t="shared" si="3"/>
        <v>6</v>
      </c>
      <c r="BU50" s="42">
        <v>3</v>
      </c>
      <c r="BV50" s="42">
        <v>0</v>
      </c>
      <c r="BW50" s="42">
        <v>0</v>
      </c>
      <c r="BX50" s="42">
        <v>1</v>
      </c>
      <c r="BY50" s="42">
        <v>0</v>
      </c>
      <c r="BZ50" s="42">
        <v>1</v>
      </c>
      <c r="CA50" s="42">
        <v>0</v>
      </c>
      <c r="CB50" s="42">
        <v>0</v>
      </c>
      <c r="CC50" s="42">
        <v>0</v>
      </c>
      <c r="CD50" s="42">
        <v>0</v>
      </c>
      <c r="CE50" s="42">
        <v>0</v>
      </c>
      <c r="CF50" s="42">
        <v>0</v>
      </c>
      <c r="CG50" s="31">
        <v>0</v>
      </c>
      <c r="CH50" s="31">
        <v>1</v>
      </c>
      <c r="CI50" s="31">
        <v>0</v>
      </c>
      <c r="CJ50" s="42">
        <v>0</v>
      </c>
      <c r="CK50" s="43" t="s">
        <v>87</v>
      </c>
    </row>
    <row r="51" spans="1:89" ht="18.75" customHeight="1">
      <c r="A51" s="33">
        <v>11</v>
      </c>
      <c r="B51" s="3" t="s">
        <v>142</v>
      </c>
      <c r="C51" s="33">
        <v>8</v>
      </c>
      <c r="D51" s="36" t="s">
        <v>107</v>
      </c>
      <c r="E51" s="37">
        <v>1</v>
      </c>
      <c r="F51" s="37"/>
      <c r="G51" s="37"/>
      <c r="H51" s="37">
        <v>47</v>
      </c>
      <c r="I51" s="38">
        <v>47</v>
      </c>
      <c r="J51" s="5">
        <f t="shared" si="0"/>
        <v>14</v>
      </c>
      <c r="K51" s="46">
        <f t="shared" si="1"/>
        <v>0</v>
      </c>
      <c r="L51" s="39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40" t="s">
        <v>89</v>
      </c>
      <c r="AT51" s="28">
        <f t="shared" si="2"/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29" t="s">
        <v>86</v>
      </c>
      <c r="BT51" s="30">
        <f t="shared" si="3"/>
        <v>14</v>
      </c>
      <c r="BU51" s="42">
        <v>7</v>
      </c>
      <c r="BV51" s="42">
        <v>0</v>
      </c>
      <c r="BW51" s="42">
        <v>0</v>
      </c>
      <c r="BX51" s="42">
        <v>1</v>
      </c>
      <c r="BY51" s="42">
        <v>1</v>
      </c>
      <c r="BZ51" s="42">
        <v>0</v>
      </c>
      <c r="CA51" s="42">
        <v>0</v>
      </c>
      <c r="CB51" s="42">
        <v>0</v>
      </c>
      <c r="CC51" s="42">
        <v>0</v>
      </c>
      <c r="CD51" s="42">
        <v>0</v>
      </c>
      <c r="CE51" s="42">
        <v>3</v>
      </c>
      <c r="CF51" s="42">
        <v>0</v>
      </c>
      <c r="CG51" s="31">
        <v>2</v>
      </c>
      <c r="CH51" s="31">
        <v>0</v>
      </c>
      <c r="CI51" s="31">
        <v>0</v>
      </c>
      <c r="CJ51" s="42">
        <v>0</v>
      </c>
      <c r="CK51" s="43" t="s">
        <v>87</v>
      </c>
    </row>
    <row r="52" spans="1:89" ht="18.75" customHeight="1">
      <c r="A52" s="33"/>
      <c r="B52" s="47" t="s">
        <v>143</v>
      </c>
      <c r="C52" s="45">
        <v>9</v>
      </c>
      <c r="D52" s="48">
        <v>604</v>
      </c>
      <c r="E52" s="37">
        <v>9</v>
      </c>
      <c r="F52" s="37"/>
      <c r="G52" s="37"/>
      <c r="H52" s="37">
        <v>84</v>
      </c>
      <c r="I52" s="38">
        <v>84</v>
      </c>
      <c r="J52" s="5">
        <f t="shared" si="0"/>
        <v>14</v>
      </c>
      <c r="K52" s="25">
        <f t="shared" si="1"/>
        <v>0</v>
      </c>
      <c r="L52" s="39"/>
      <c r="M52" s="39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40" t="s">
        <v>85</v>
      </c>
      <c r="AT52" s="28">
        <f t="shared" si="2"/>
        <v>9</v>
      </c>
      <c r="AU52" s="41"/>
      <c r="AV52" s="41"/>
      <c r="AW52" s="41">
        <v>1</v>
      </c>
      <c r="AX52" s="41">
        <v>1</v>
      </c>
      <c r="AY52" s="41">
        <v>1</v>
      </c>
      <c r="AZ52" s="41">
        <v>1</v>
      </c>
      <c r="BA52" s="41">
        <v>1</v>
      </c>
      <c r="BB52" s="41">
        <v>1</v>
      </c>
      <c r="BC52" s="41">
        <v>1</v>
      </c>
      <c r="BD52" s="41"/>
      <c r="BE52" s="41">
        <v>1</v>
      </c>
      <c r="BF52" s="41" t="s">
        <v>94</v>
      </c>
      <c r="BG52" s="41">
        <v>1</v>
      </c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 t="s">
        <v>95</v>
      </c>
      <c r="BT52" s="30">
        <f t="shared" si="3"/>
        <v>5</v>
      </c>
      <c r="BU52" s="42">
        <v>0</v>
      </c>
      <c r="BV52" s="42">
        <v>0</v>
      </c>
      <c r="BW52" s="42">
        <v>0</v>
      </c>
      <c r="BX52" s="42">
        <v>0</v>
      </c>
      <c r="BY52" s="42">
        <v>0</v>
      </c>
      <c r="BZ52" s="42">
        <v>0</v>
      </c>
      <c r="CA52" s="42">
        <v>0</v>
      </c>
      <c r="CB52" s="42">
        <v>0</v>
      </c>
      <c r="CC52" s="42">
        <v>0</v>
      </c>
      <c r="CD52" s="42">
        <v>0</v>
      </c>
      <c r="CE52" s="42">
        <v>0</v>
      </c>
      <c r="CF52" s="42">
        <v>0</v>
      </c>
      <c r="CG52" s="42">
        <v>0</v>
      </c>
      <c r="CH52" s="42">
        <v>1</v>
      </c>
      <c r="CI52" s="42">
        <v>4</v>
      </c>
      <c r="CJ52" s="42">
        <v>0</v>
      </c>
      <c r="CK52" s="49" t="s">
        <v>96</v>
      </c>
    </row>
    <row r="53" spans="1:89" ht="18.75" customHeight="1">
      <c r="A53" s="33"/>
      <c r="B53" s="54" t="s">
        <v>144</v>
      </c>
      <c r="C53" s="45">
        <v>8</v>
      </c>
      <c r="D53" s="48">
        <v>604</v>
      </c>
      <c r="E53" s="37">
        <v>6</v>
      </c>
      <c r="F53" s="37"/>
      <c r="G53" s="37"/>
      <c r="H53" s="37">
        <v>124</v>
      </c>
      <c r="I53" s="38">
        <v>124</v>
      </c>
      <c r="J53" s="5">
        <f t="shared" si="0"/>
        <v>13</v>
      </c>
      <c r="K53" s="46">
        <f t="shared" si="1"/>
        <v>3</v>
      </c>
      <c r="L53" s="39">
        <v>0</v>
      </c>
      <c r="M53" s="39">
        <v>1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39">
        <v>1</v>
      </c>
      <c r="AH53" s="39">
        <v>0</v>
      </c>
      <c r="AI53" s="39">
        <v>0</v>
      </c>
      <c r="AJ53" s="39">
        <v>0</v>
      </c>
      <c r="AK53" s="39">
        <v>1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27" t="s">
        <v>93</v>
      </c>
      <c r="AT53" s="28">
        <f t="shared" si="2"/>
        <v>0</v>
      </c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 t="s">
        <v>95</v>
      </c>
      <c r="BT53" s="30">
        <f t="shared" si="3"/>
        <v>10</v>
      </c>
      <c r="BU53" s="42">
        <v>7</v>
      </c>
      <c r="BV53" s="42">
        <v>1</v>
      </c>
      <c r="BW53" s="42">
        <v>0</v>
      </c>
      <c r="BX53" s="42">
        <v>0</v>
      </c>
      <c r="BY53" s="42">
        <v>0</v>
      </c>
      <c r="BZ53" s="42">
        <v>1</v>
      </c>
      <c r="CA53" s="42">
        <v>0</v>
      </c>
      <c r="CB53" s="42">
        <v>0</v>
      </c>
      <c r="CC53" s="42">
        <v>0</v>
      </c>
      <c r="CD53" s="42">
        <v>0</v>
      </c>
      <c r="CE53" s="42">
        <v>1</v>
      </c>
      <c r="CF53" s="42">
        <v>0</v>
      </c>
      <c r="CG53" s="31">
        <v>0</v>
      </c>
      <c r="CH53" s="31">
        <v>0</v>
      </c>
      <c r="CI53" s="31">
        <v>0</v>
      </c>
      <c r="CJ53" s="42">
        <v>0</v>
      </c>
      <c r="CK53" s="49" t="s">
        <v>96</v>
      </c>
    </row>
    <row r="54" spans="1:89" ht="18.75" customHeight="1">
      <c r="A54" s="33"/>
      <c r="B54" s="50" t="s">
        <v>145</v>
      </c>
      <c r="C54" s="35">
        <v>9</v>
      </c>
      <c r="D54" s="45">
        <v>224</v>
      </c>
      <c r="E54" s="37">
        <v>9</v>
      </c>
      <c r="F54" s="37"/>
      <c r="G54" s="37"/>
      <c r="H54" s="37">
        <v>59</v>
      </c>
      <c r="I54" s="38">
        <v>59</v>
      </c>
      <c r="J54" s="5">
        <f t="shared" si="0"/>
        <v>13</v>
      </c>
      <c r="K54" s="25">
        <f t="shared" si="1"/>
        <v>0</v>
      </c>
      <c r="L54" s="39"/>
      <c r="M54" s="39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40" t="s">
        <v>85</v>
      </c>
      <c r="AT54" s="28">
        <f t="shared" si="2"/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0</v>
      </c>
      <c r="BR54" s="41">
        <v>0</v>
      </c>
      <c r="BS54" s="29" t="s">
        <v>86</v>
      </c>
      <c r="BT54" s="30">
        <f t="shared" si="3"/>
        <v>13</v>
      </c>
      <c r="BU54" s="42">
        <v>7</v>
      </c>
      <c r="BV54" s="42">
        <v>1</v>
      </c>
      <c r="BW54" s="42">
        <v>0</v>
      </c>
      <c r="BX54" s="42">
        <v>0</v>
      </c>
      <c r="BY54" s="42">
        <v>1</v>
      </c>
      <c r="BZ54" s="42">
        <v>0</v>
      </c>
      <c r="CA54" s="42">
        <v>0</v>
      </c>
      <c r="CB54" s="42">
        <v>0</v>
      </c>
      <c r="CC54" s="42">
        <v>0</v>
      </c>
      <c r="CD54" s="42">
        <v>0</v>
      </c>
      <c r="CE54" s="42">
        <v>2</v>
      </c>
      <c r="CF54" s="42">
        <v>0</v>
      </c>
      <c r="CG54" s="31">
        <v>2</v>
      </c>
      <c r="CH54" s="31">
        <v>0</v>
      </c>
      <c r="CI54" s="31">
        <v>0</v>
      </c>
      <c r="CJ54" s="42">
        <v>0</v>
      </c>
      <c r="CK54" s="43" t="s">
        <v>87</v>
      </c>
    </row>
    <row r="55" spans="1:89" ht="18.75" customHeight="1">
      <c r="A55" s="33"/>
      <c r="B55" s="47" t="s">
        <v>146</v>
      </c>
      <c r="C55" s="36">
        <v>8</v>
      </c>
      <c r="D55" s="36">
        <v>124</v>
      </c>
      <c r="E55" s="37">
        <v>5</v>
      </c>
      <c r="F55" s="37"/>
      <c r="G55" s="37"/>
      <c r="H55" s="37">
        <v>45</v>
      </c>
      <c r="I55" s="38">
        <v>45</v>
      </c>
      <c r="J55" s="5">
        <f t="shared" si="0"/>
        <v>9</v>
      </c>
      <c r="K55" s="46">
        <f t="shared" si="1"/>
        <v>0</v>
      </c>
      <c r="L55" s="39">
        <v>0</v>
      </c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40" t="s">
        <v>89</v>
      </c>
      <c r="AT55" s="28">
        <f t="shared" si="2"/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29" t="s">
        <v>86</v>
      </c>
      <c r="BT55" s="30">
        <f t="shared" si="3"/>
        <v>9</v>
      </c>
      <c r="BU55" s="42">
        <v>3</v>
      </c>
      <c r="BV55" s="42">
        <v>0</v>
      </c>
      <c r="BW55" s="42">
        <v>0</v>
      </c>
      <c r="BX55" s="42">
        <v>1</v>
      </c>
      <c r="BY55" s="42">
        <v>1</v>
      </c>
      <c r="BZ55" s="42">
        <v>1</v>
      </c>
      <c r="CA55" s="42">
        <v>0</v>
      </c>
      <c r="CB55" s="42">
        <v>0</v>
      </c>
      <c r="CC55" s="42">
        <v>0</v>
      </c>
      <c r="CD55" s="42">
        <v>0</v>
      </c>
      <c r="CE55" s="42">
        <v>2</v>
      </c>
      <c r="CF55" s="42">
        <v>0</v>
      </c>
      <c r="CG55" s="31">
        <v>0</v>
      </c>
      <c r="CH55" s="31">
        <v>1</v>
      </c>
      <c r="CI55" s="31">
        <v>0</v>
      </c>
      <c r="CJ55" s="42">
        <v>0</v>
      </c>
      <c r="CK55" s="43" t="s">
        <v>87</v>
      </c>
    </row>
    <row r="56" spans="2:89" ht="18.75" customHeight="1">
      <c r="B56" s="3" t="s">
        <v>147</v>
      </c>
      <c r="C56" s="2">
        <v>8</v>
      </c>
      <c r="D56" s="2">
        <v>224</v>
      </c>
      <c r="E56" s="2">
        <v>5</v>
      </c>
      <c r="H56" s="2">
        <v>8</v>
      </c>
      <c r="I56" s="38">
        <v>8</v>
      </c>
      <c r="J56" s="5">
        <f t="shared" si="0"/>
        <v>7</v>
      </c>
      <c r="K56" s="46">
        <f t="shared" si="1"/>
        <v>6</v>
      </c>
      <c r="L56" s="39">
        <v>1</v>
      </c>
      <c r="M56" s="39">
        <v>1</v>
      </c>
      <c r="N56" s="40">
        <v>1</v>
      </c>
      <c r="O56" s="40">
        <v>1</v>
      </c>
      <c r="P56" s="40">
        <v>2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40" t="s">
        <v>89</v>
      </c>
      <c r="AT56" s="28">
        <f t="shared" si="2"/>
        <v>1</v>
      </c>
      <c r="AU56" s="41">
        <v>0</v>
      </c>
      <c r="AV56" s="41">
        <v>0</v>
      </c>
      <c r="AW56" s="41">
        <v>0</v>
      </c>
      <c r="AX56" s="41">
        <v>0</v>
      </c>
      <c r="AY56" s="41">
        <v>1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29" t="s">
        <v>86</v>
      </c>
      <c r="BT56" s="30">
        <f t="shared" si="3"/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42">
        <v>0</v>
      </c>
      <c r="CC56" s="42">
        <v>0</v>
      </c>
      <c r="CD56" s="42">
        <v>0</v>
      </c>
      <c r="CE56" s="42">
        <v>0</v>
      </c>
      <c r="CF56" s="42">
        <v>0</v>
      </c>
      <c r="CG56" s="31">
        <v>0</v>
      </c>
      <c r="CH56" s="31">
        <v>0</v>
      </c>
      <c r="CI56" s="31">
        <v>0</v>
      </c>
      <c r="CJ56" s="42">
        <v>0</v>
      </c>
      <c r="CK56" s="43" t="s">
        <v>87</v>
      </c>
    </row>
    <row r="57" spans="1:89" ht="18.75" customHeight="1">
      <c r="A57" s="33"/>
      <c r="B57" s="47" t="s">
        <v>148</v>
      </c>
      <c r="C57" s="45">
        <v>8</v>
      </c>
      <c r="D57" s="45">
        <v>123</v>
      </c>
      <c r="E57" s="37">
        <v>14</v>
      </c>
      <c r="F57" s="37"/>
      <c r="G57" s="37"/>
      <c r="H57" s="37">
        <v>18</v>
      </c>
      <c r="I57" s="38">
        <v>18</v>
      </c>
      <c r="J57" s="5">
        <f t="shared" si="0"/>
        <v>7</v>
      </c>
      <c r="K57" s="46">
        <f t="shared" si="1"/>
        <v>4</v>
      </c>
      <c r="L57" s="39"/>
      <c r="M57" s="39">
        <v>1</v>
      </c>
      <c r="N57" s="40">
        <v>1</v>
      </c>
      <c r="O57" s="40"/>
      <c r="P57" s="40"/>
      <c r="Q57" s="40">
        <v>1</v>
      </c>
      <c r="R57" s="40"/>
      <c r="S57" s="40"/>
      <c r="T57" s="40"/>
      <c r="U57" s="40">
        <v>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40" t="s">
        <v>89</v>
      </c>
      <c r="AT57" s="28">
        <f t="shared" si="2"/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29" t="s">
        <v>86</v>
      </c>
      <c r="BT57" s="30">
        <f t="shared" si="3"/>
        <v>3</v>
      </c>
      <c r="BU57" s="42">
        <v>0</v>
      </c>
      <c r="BV57" s="42">
        <v>1</v>
      </c>
      <c r="BW57" s="42">
        <v>0</v>
      </c>
      <c r="BX57" s="42">
        <v>1</v>
      </c>
      <c r="BY57" s="42">
        <v>1</v>
      </c>
      <c r="BZ57" s="42">
        <v>0</v>
      </c>
      <c r="CA57" s="42">
        <v>0</v>
      </c>
      <c r="CB57" s="42">
        <v>0</v>
      </c>
      <c r="CC57" s="42">
        <v>0</v>
      </c>
      <c r="CD57" s="42">
        <v>0</v>
      </c>
      <c r="CE57" s="42">
        <v>0</v>
      </c>
      <c r="CF57" s="42">
        <v>0</v>
      </c>
      <c r="CG57" s="31">
        <v>0</v>
      </c>
      <c r="CH57" s="31">
        <v>0</v>
      </c>
      <c r="CI57" s="31">
        <v>0</v>
      </c>
      <c r="CJ57" s="42">
        <v>0</v>
      </c>
      <c r="CK57" s="43" t="s">
        <v>87</v>
      </c>
    </row>
    <row r="58" spans="1:89" ht="18.75" customHeight="1">
      <c r="A58" s="33"/>
      <c r="B58" s="47" t="s">
        <v>149</v>
      </c>
      <c r="C58" s="35">
        <v>8</v>
      </c>
      <c r="D58" s="36">
        <v>320</v>
      </c>
      <c r="E58" s="37">
        <v>5</v>
      </c>
      <c r="F58" s="37"/>
      <c r="G58" s="37"/>
      <c r="H58" s="37">
        <v>127</v>
      </c>
      <c r="I58" s="38">
        <v>127</v>
      </c>
      <c r="J58" s="5">
        <f t="shared" si="0"/>
        <v>7</v>
      </c>
      <c r="K58" s="46">
        <f t="shared" si="1"/>
        <v>0</v>
      </c>
      <c r="L58" s="39">
        <v>0</v>
      </c>
      <c r="M58" s="39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27" t="s">
        <v>93</v>
      </c>
      <c r="AT58" s="28">
        <f t="shared" si="2"/>
        <v>0</v>
      </c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 t="s">
        <v>95</v>
      </c>
      <c r="BT58" s="30">
        <f t="shared" si="3"/>
        <v>7</v>
      </c>
      <c r="BU58" s="42">
        <v>7</v>
      </c>
      <c r="BV58" s="42">
        <v>0</v>
      </c>
      <c r="BW58" s="42">
        <v>0</v>
      </c>
      <c r="BX58" s="42">
        <v>0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0</v>
      </c>
      <c r="CF58" s="42">
        <v>0</v>
      </c>
      <c r="CG58" s="31">
        <v>0</v>
      </c>
      <c r="CH58" s="31">
        <v>0</v>
      </c>
      <c r="CI58" s="31">
        <v>0</v>
      </c>
      <c r="CJ58" s="42">
        <v>0</v>
      </c>
      <c r="CK58" s="49" t="s">
        <v>96</v>
      </c>
    </row>
    <row r="59" spans="1:89" ht="18.75" customHeight="1">
      <c r="A59" s="33"/>
      <c r="B59" s="50" t="s">
        <v>150</v>
      </c>
      <c r="C59" s="35">
        <v>8</v>
      </c>
      <c r="D59" s="35">
        <v>319</v>
      </c>
      <c r="E59" s="37">
        <v>3</v>
      </c>
      <c r="F59" s="37"/>
      <c r="G59" s="37"/>
      <c r="H59" s="37">
        <v>142</v>
      </c>
      <c r="I59" s="38">
        <v>142</v>
      </c>
      <c r="J59" s="5">
        <f t="shared" si="0"/>
        <v>6</v>
      </c>
      <c r="K59" s="46">
        <f t="shared" si="1"/>
        <v>3</v>
      </c>
      <c r="L59" s="39">
        <v>0</v>
      </c>
      <c r="M59" s="39">
        <v>0</v>
      </c>
      <c r="N59" s="40">
        <v>0</v>
      </c>
      <c r="O59" s="40">
        <v>0</v>
      </c>
      <c r="P59" s="40">
        <v>0</v>
      </c>
      <c r="Q59" s="40">
        <v>1</v>
      </c>
      <c r="R59" s="40">
        <v>1</v>
      </c>
      <c r="S59" s="40">
        <v>1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27" t="s">
        <v>93</v>
      </c>
      <c r="AT59" s="28">
        <f t="shared" si="2"/>
        <v>0</v>
      </c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 t="s">
        <v>95</v>
      </c>
      <c r="BT59" s="30">
        <f t="shared" si="3"/>
        <v>3</v>
      </c>
      <c r="BU59" s="42">
        <v>0</v>
      </c>
      <c r="BV59" s="42">
        <v>0</v>
      </c>
      <c r="BW59" s="42">
        <v>0</v>
      </c>
      <c r="BX59" s="42">
        <v>1</v>
      </c>
      <c r="BY59" s="42">
        <v>1</v>
      </c>
      <c r="BZ59" s="42">
        <v>1</v>
      </c>
      <c r="CA59" s="42">
        <v>0</v>
      </c>
      <c r="CB59" s="42">
        <v>0</v>
      </c>
      <c r="CC59" s="42">
        <v>0</v>
      </c>
      <c r="CD59" s="42">
        <v>0</v>
      </c>
      <c r="CE59" s="42">
        <v>0</v>
      </c>
      <c r="CF59" s="42">
        <v>0</v>
      </c>
      <c r="CG59" s="31">
        <v>0</v>
      </c>
      <c r="CH59" s="31">
        <v>0</v>
      </c>
      <c r="CI59" s="31">
        <v>0</v>
      </c>
      <c r="CJ59" s="42">
        <v>0</v>
      </c>
      <c r="CK59" s="43" t="s">
        <v>87</v>
      </c>
    </row>
    <row r="60" spans="2:89" ht="18.75" customHeight="1">
      <c r="B60" s="3" t="s">
        <v>151</v>
      </c>
      <c r="C60" s="2">
        <v>9</v>
      </c>
      <c r="D60" s="2">
        <v>320</v>
      </c>
      <c r="E60" s="2">
        <v>0</v>
      </c>
      <c r="H60" s="2">
        <v>66</v>
      </c>
      <c r="I60" s="38">
        <v>66</v>
      </c>
      <c r="J60" s="5">
        <f t="shared" si="0"/>
        <v>6</v>
      </c>
      <c r="K60" s="25">
        <f t="shared" si="1"/>
        <v>0</v>
      </c>
      <c r="L60" s="39"/>
      <c r="M60" s="39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40" t="s">
        <v>85</v>
      </c>
      <c r="AT60" s="28">
        <f t="shared" si="2"/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29" t="s">
        <v>86</v>
      </c>
      <c r="BT60" s="30">
        <f t="shared" si="3"/>
        <v>6</v>
      </c>
      <c r="BU60" s="42">
        <v>0</v>
      </c>
      <c r="BV60" s="42">
        <v>1</v>
      </c>
      <c r="BW60" s="42">
        <v>1</v>
      </c>
      <c r="BX60" s="42">
        <v>1</v>
      </c>
      <c r="BY60" s="42">
        <v>1</v>
      </c>
      <c r="BZ60" s="42">
        <v>1</v>
      </c>
      <c r="CA60" s="42">
        <v>0</v>
      </c>
      <c r="CB60" s="42">
        <v>0</v>
      </c>
      <c r="CC60" s="42">
        <v>0</v>
      </c>
      <c r="CD60" s="42">
        <v>0</v>
      </c>
      <c r="CE60" s="42">
        <v>0</v>
      </c>
      <c r="CF60" s="42">
        <v>0</v>
      </c>
      <c r="CG60" s="31">
        <v>0</v>
      </c>
      <c r="CH60" s="31">
        <v>1</v>
      </c>
      <c r="CI60" s="31">
        <v>0</v>
      </c>
      <c r="CJ60" s="42">
        <v>0</v>
      </c>
      <c r="CK60" s="43" t="s">
        <v>87</v>
      </c>
    </row>
    <row r="61" spans="1:89" ht="18.75" customHeight="1">
      <c r="A61" s="33"/>
      <c r="B61" s="55" t="s">
        <v>152</v>
      </c>
      <c r="C61" s="45">
        <v>8</v>
      </c>
      <c r="D61" s="35">
        <v>319</v>
      </c>
      <c r="E61" s="37">
        <v>11</v>
      </c>
      <c r="F61" s="37"/>
      <c r="G61" s="37"/>
      <c r="H61" s="37">
        <v>78</v>
      </c>
      <c r="I61" s="38">
        <v>78</v>
      </c>
      <c r="J61" s="5">
        <f t="shared" si="0"/>
        <v>4</v>
      </c>
      <c r="K61" s="25">
        <f t="shared" si="1"/>
        <v>2</v>
      </c>
      <c r="L61" s="39"/>
      <c r="M61" s="39">
        <v>1</v>
      </c>
      <c r="N61" s="40">
        <v>1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40" t="s">
        <v>85</v>
      </c>
      <c r="AT61" s="28">
        <f t="shared" si="2"/>
        <v>0</v>
      </c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 t="s">
        <v>95</v>
      </c>
      <c r="BT61" s="30">
        <f t="shared" si="3"/>
        <v>2</v>
      </c>
      <c r="BU61" s="42">
        <v>0</v>
      </c>
      <c r="BV61" s="42">
        <v>0</v>
      </c>
      <c r="BW61" s="42">
        <v>0</v>
      </c>
      <c r="BX61" s="42">
        <v>0</v>
      </c>
      <c r="BY61" s="42">
        <v>1</v>
      </c>
      <c r="BZ61" s="42">
        <v>1</v>
      </c>
      <c r="CA61" s="42">
        <v>0</v>
      </c>
      <c r="CB61" s="42">
        <v>0</v>
      </c>
      <c r="CC61" s="42">
        <v>0</v>
      </c>
      <c r="CD61" s="42">
        <v>0</v>
      </c>
      <c r="CE61" s="42">
        <v>0</v>
      </c>
      <c r="CF61" s="42">
        <v>0</v>
      </c>
      <c r="CG61" s="31">
        <v>0</v>
      </c>
      <c r="CH61" s="31">
        <v>0</v>
      </c>
      <c r="CI61" s="42">
        <v>0</v>
      </c>
      <c r="CJ61" s="42">
        <v>0</v>
      </c>
      <c r="CK61" s="49" t="s">
        <v>96</v>
      </c>
    </row>
    <row r="62" spans="1:89" ht="18.75" customHeight="1">
      <c r="A62" s="33"/>
      <c r="B62" s="47" t="s">
        <v>153</v>
      </c>
      <c r="C62" s="36">
        <v>9</v>
      </c>
      <c r="D62" s="35">
        <v>319</v>
      </c>
      <c r="E62" s="37">
        <v>4</v>
      </c>
      <c r="F62" s="37"/>
      <c r="G62" s="37"/>
      <c r="H62" s="37">
        <v>50</v>
      </c>
      <c r="I62" s="38">
        <v>50</v>
      </c>
      <c r="J62" s="5">
        <f t="shared" si="0"/>
        <v>1</v>
      </c>
      <c r="K62" s="46">
        <f t="shared" si="1"/>
        <v>0</v>
      </c>
      <c r="L62" s="39"/>
      <c r="M62" s="39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40" t="s">
        <v>89</v>
      </c>
      <c r="AT62" s="28">
        <f t="shared" si="2"/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29" t="s">
        <v>86</v>
      </c>
      <c r="BT62" s="30">
        <f t="shared" si="3"/>
        <v>1</v>
      </c>
      <c r="BU62" s="42">
        <v>0</v>
      </c>
      <c r="BV62" s="42">
        <v>0</v>
      </c>
      <c r="BW62" s="42">
        <v>0</v>
      </c>
      <c r="BX62" s="42">
        <v>0</v>
      </c>
      <c r="BY62" s="42">
        <v>0</v>
      </c>
      <c r="BZ62" s="42">
        <v>0</v>
      </c>
      <c r="CA62" s="42">
        <v>0</v>
      </c>
      <c r="CB62" s="42">
        <v>0</v>
      </c>
      <c r="CC62" s="42">
        <v>0</v>
      </c>
      <c r="CD62" s="42">
        <v>0</v>
      </c>
      <c r="CE62" s="42">
        <v>0</v>
      </c>
      <c r="CF62" s="42">
        <v>0</v>
      </c>
      <c r="CG62" s="42">
        <v>0</v>
      </c>
      <c r="CH62" s="42">
        <v>1</v>
      </c>
      <c r="CI62" s="42">
        <v>0</v>
      </c>
      <c r="CJ62" s="42">
        <v>0</v>
      </c>
      <c r="CK62" s="43" t="s">
        <v>87</v>
      </c>
    </row>
    <row r="63" spans="1:89" ht="18.75" customHeight="1">
      <c r="A63" s="33"/>
      <c r="B63" s="50" t="s">
        <v>154</v>
      </c>
      <c r="C63" s="35">
        <v>9</v>
      </c>
      <c r="D63" s="35">
        <v>319</v>
      </c>
      <c r="E63" s="37">
        <v>16</v>
      </c>
      <c r="F63" s="37"/>
      <c r="G63" s="37"/>
      <c r="H63" s="37">
        <v>93</v>
      </c>
      <c r="I63" s="38">
        <v>93</v>
      </c>
      <c r="J63" s="5">
        <f t="shared" si="0"/>
        <v>0</v>
      </c>
      <c r="K63" s="25">
        <f t="shared" si="1"/>
        <v>0</v>
      </c>
      <c r="L63" s="39"/>
      <c r="M63" s="39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0" t="s">
        <v>85</v>
      </c>
      <c r="AT63" s="28">
        <f t="shared" si="2"/>
        <v>0</v>
      </c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 t="s">
        <v>95</v>
      </c>
      <c r="BT63" s="30">
        <f t="shared" si="3"/>
        <v>0</v>
      </c>
      <c r="BU63" s="42">
        <v>0</v>
      </c>
      <c r="BV63" s="42">
        <v>0</v>
      </c>
      <c r="BW63" s="42">
        <v>0</v>
      </c>
      <c r="BX63" s="42">
        <v>0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0</v>
      </c>
      <c r="CF63" s="42">
        <v>0</v>
      </c>
      <c r="CG63" s="42">
        <v>0</v>
      </c>
      <c r="CH63" s="42">
        <v>0</v>
      </c>
      <c r="CI63" s="42">
        <v>0</v>
      </c>
      <c r="CJ63" s="42">
        <v>0</v>
      </c>
      <c r="CK63" s="49" t="s">
        <v>96</v>
      </c>
    </row>
    <row r="64" spans="1:9" ht="18.75" customHeight="1">
      <c r="A64" s="33"/>
      <c r="B64" s="47" t="s">
        <v>155</v>
      </c>
      <c r="C64" s="45">
        <v>8</v>
      </c>
      <c r="D64" s="48" t="s">
        <v>156</v>
      </c>
      <c r="E64" s="37"/>
      <c r="F64" s="37"/>
      <c r="G64" s="37"/>
      <c r="H64" s="37"/>
      <c r="I64" s="3"/>
    </row>
    <row r="65" spans="1:9" ht="18.75" customHeight="1">
      <c r="A65" s="33"/>
      <c r="B65" s="47" t="s">
        <v>157</v>
      </c>
      <c r="C65" s="45">
        <v>8</v>
      </c>
      <c r="D65" s="36" t="s">
        <v>156</v>
      </c>
      <c r="E65" s="37"/>
      <c r="F65" s="37"/>
      <c r="G65" s="37"/>
      <c r="H65" s="37"/>
      <c r="I65" s="3"/>
    </row>
    <row r="66" spans="1:9" ht="18.75" customHeight="1">
      <c r="A66" s="33"/>
      <c r="B66" s="50" t="s">
        <v>158</v>
      </c>
      <c r="C66" s="45">
        <v>8</v>
      </c>
      <c r="D66" s="48" t="s">
        <v>156</v>
      </c>
      <c r="E66" s="37"/>
      <c r="F66" s="37"/>
      <c r="G66" s="37"/>
      <c r="H66" s="37"/>
      <c r="I66" s="3"/>
    </row>
    <row r="67" spans="1:9" ht="18.75" customHeight="1">
      <c r="A67" s="33"/>
      <c r="B67" s="50" t="s">
        <v>159</v>
      </c>
      <c r="C67" s="33">
        <v>8</v>
      </c>
      <c r="D67" s="36" t="s">
        <v>156</v>
      </c>
      <c r="E67" s="37"/>
      <c r="F67" s="37"/>
      <c r="G67" s="37"/>
      <c r="H67" s="37"/>
      <c r="I67" s="3"/>
    </row>
    <row r="68" spans="1:9" ht="18.75" customHeight="1">
      <c r="A68" s="33"/>
      <c r="B68" s="47" t="s">
        <v>160</v>
      </c>
      <c r="C68" s="36">
        <v>8</v>
      </c>
      <c r="D68" s="36" t="s">
        <v>156</v>
      </c>
      <c r="E68" s="37"/>
      <c r="F68" s="37"/>
      <c r="G68" s="37"/>
      <c r="H68" s="37"/>
      <c r="I68" s="3"/>
    </row>
    <row r="69" spans="1:9" ht="18.75" customHeight="1">
      <c r="A69" s="33"/>
      <c r="B69" s="50" t="s">
        <v>161</v>
      </c>
      <c r="C69" s="36">
        <v>8</v>
      </c>
      <c r="D69" s="45" t="s">
        <v>156</v>
      </c>
      <c r="E69" s="37"/>
      <c r="F69" s="37"/>
      <c r="G69" s="37"/>
      <c r="H69" s="37"/>
      <c r="I69" s="3"/>
    </row>
    <row r="70" spans="1:90" ht="18.75" customHeight="1">
      <c r="A70" s="33"/>
      <c r="B70" s="53" t="s">
        <v>162</v>
      </c>
      <c r="C70" s="33">
        <v>9</v>
      </c>
      <c r="D70" s="44" t="s">
        <v>156</v>
      </c>
      <c r="E70" s="45"/>
      <c r="F70" s="37"/>
      <c r="G70" s="37"/>
      <c r="H70" s="37"/>
      <c r="I70" s="56"/>
      <c r="J70" s="56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33"/>
      <c r="CH70" s="33"/>
      <c r="CI70" s="33"/>
      <c r="CJ70" s="57"/>
      <c r="CK70" s="57"/>
      <c r="CL70" s="3"/>
    </row>
    <row r="71" spans="1:90" ht="18.75" customHeight="1">
      <c r="A71" s="33"/>
      <c r="B71" s="34" t="s">
        <v>163</v>
      </c>
      <c r="C71" s="35">
        <v>9</v>
      </c>
      <c r="D71" s="45" t="s">
        <v>156</v>
      </c>
      <c r="E71" s="37"/>
      <c r="F71" s="37"/>
      <c r="G71" s="37"/>
      <c r="H71" s="37"/>
      <c r="I71" s="56"/>
      <c r="J71" s="56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33"/>
      <c r="CH71" s="33"/>
      <c r="CI71" s="33"/>
      <c r="CJ71" s="57"/>
      <c r="CK71" s="57"/>
      <c r="CL71" s="3"/>
    </row>
    <row r="72" spans="1:90" ht="18.75" customHeight="1">
      <c r="A72" s="33"/>
      <c r="B72" s="47" t="s">
        <v>164</v>
      </c>
      <c r="C72" s="36">
        <v>9</v>
      </c>
      <c r="D72" s="45" t="s">
        <v>156</v>
      </c>
      <c r="E72" s="37"/>
      <c r="F72" s="37"/>
      <c r="G72" s="37"/>
      <c r="H72" s="37"/>
      <c r="I72" s="56"/>
      <c r="J72" s="56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33"/>
      <c r="CH72" s="33"/>
      <c r="CI72" s="33"/>
      <c r="CJ72" s="57"/>
      <c r="CK72" s="57"/>
      <c r="CL72" s="3"/>
    </row>
    <row r="73" spans="1:90" ht="18.75" customHeight="1">
      <c r="A73" s="33"/>
      <c r="B73" s="47" t="s">
        <v>165</v>
      </c>
      <c r="C73" s="45">
        <v>9</v>
      </c>
      <c r="D73" s="45" t="s">
        <v>156</v>
      </c>
      <c r="E73" s="37"/>
      <c r="F73" s="37"/>
      <c r="G73" s="37"/>
      <c r="H73" s="37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33"/>
      <c r="CH73" s="33"/>
      <c r="CI73" s="33"/>
      <c r="CJ73" s="57"/>
      <c r="CK73" s="57"/>
      <c r="CL73" s="3"/>
    </row>
    <row r="74" spans="1:90" ht="18.75" customHeight="1">
      <c r="A74" s="33"/>
      <c r="B74" s="53" t="s">
        <v>102</v>
      </c>
      <c r="C74" s="33">
        <v>9</v>
      </c>
      <c r="D74" s="44" t="s">
        <v>156</v>
      </c>
      <c r="E74" s="45"/>
      <c r="F74" s="37"/>
      <c r="G74" s="37"/>
      <c r="H74" s="37"/>
      <c r="I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1:9" ht="18.75" customHeight="1">
      <c r="A75" s="33"/>
      <c r="B75" s="50" t="s">
        <v>166</v>
      </c>
      <c r="C75" s="35">
        <v>9</v>
      </c>
      <c r="D75" s="36" t="s">
        <v>156</v>
      </c>
      <c r="E75" s="37"/>
      <c r="F75" s="37"/>
      <c r="G75" s="37"/>
      <c r="H75" s="37"/>
      <c r="I75" s="3"/>
    </row>
    <row r="76" spans="1:9" ht="18.75" customHeight="1">
      <c r="A76" s="33"/>
      <c r="B76" s="50" t="s">
        <v>167</v>
      </c>
      <c r="C76" s="35">
        <v>9</v>
      </c>
      <c r="D76" s="36" t="s">
        <v>156</v>
      </c>
      <c r="E76" s="37"/>
      <c r="F76" s="37"/>
      <c r="G76" s="37"/>
      <c r="H76" s="37"/>
      <c r="I76" s="3"/>
    </row>
    <row r="77" spans="1:9" ht="18.75" customHeight="1">
      <c r="A77" s="33"/>
      <c r="B77" s="53" t="s">
        <v>168</v>
      </c>
      <c r="C77" s="33">
        <v>9</v>
      </c>
      <c r="D77" s="44" t="s">
        <v>156</v>
      </c>
      <c r="E77" s="45"/>
      <c r="F77" s="37"/>
      <c r="G77" s="37"/>
      <c r="H77" s="37"/>
      <c r="I77" s="3"/>
    </row>
    <row r="78" spans="1:9" ht="18.75" customHeight="1">
      <c r="A78" s="33"/>
      <c r="B78" s="47" t="s">
        <v>169</v>
      </c>
      <c r="C78" s="45">
        <v>9</v>
      </c>
      <c r="D78" s="36" t="s">
        <v>156</v>
      </c>
      <c r="E78" s="37"/>
      <c r="F78" s="37"/>
      <c r="G78" s="37"/>
      <c r="H78" s="37"/>
      <c r="I78" s="3"/>
    </row>
    <row r="79" spans="1:9" ht="18.75" customHeight="1">
      <c r="A79" s="33"/>
      <c r="B79" s="47" t="s">
        <v>151</v>
      </c>
      <c r="C79" s="36">
        <v>9</v>
      </c>
      <c r="D79" s="45" t="s">
        <v>156</v>
      </c>
      <c r="E79" s="37"/>
      <c r="F79" s="37"/>
      <c r="G79" s="37"/>
      <c r="H79" s="37"/>
      <c r="I79" s="3"/>
    </row>
    <row r="80" spans="1:9" ht="18.75" customHeight="1">
      <c r="A80" s="33"/>
      <c r="B80" s="47" t="s">
        <v>170</v>
      </c>
      <c r="C80" s="36">
        <v>9</v>
      </c>
      <c r="D80" s="45" t="s">
        <v>156</v>
      </c>
      <c r="E80" s="37"/>
      <c r="F80" s="37"/>
      <c r="G80" s="37"/>
      <c r="H80" s="37"/>
      <c r="I80" s="3"/>
    </row>
    <row r="81" spans="1:9" ht="18.75" customHeight="1">
      <c r="A81" s="33"/>
      <c r="B81" s="53" t="s">
        <v>171</v>
      </c>
      <c r="C81" s="33">
        <v>9</v>
      </c>
      <c r="D81" s="44" t="s">
        <v>156</v>
      </c>
      <c r="E81" s="45"/>
      <c r="F81" s="37"/>
      <c r="G81" s="37"/>
      <c r="H81" s="37"/>
      <c r="I81" s="3"/>
    </row>
    <row r="82" spans="1:9" ht="18.75" customHeight="1">
      <c r="A82" s="33"/>
      <c r="B82" s="47" t="s">
        <v>172</v>
      </c>
      <c r="C82" s="36">
        <v>9</v>
      </c>
      <c r="D82" s="45" t="s">
        <v>156</v>
      </c>
      <c r="E82" s="37"/>
      <c r="F82" s="37"/>
      <c r="G82" s="37"/>
      <c r="H82" s="37"/>
      <c r="I82" s="3"/>
    </row>
    <row r="83" spans="1:9" ht="18.75" customHeight="1">
      <c r="A83" s="33"/>
      <c r="B83" s="55" t="s">
        <v>173</v>
      </c>
      <c r="C83" s="45">
        <v>9</v>
      </c>
      <c r="D83" s="48" t="s">
        <v>156</v>
      </c>
      <c r="E83" s="37"/>
      <c r="F83" s="37"/>
      <c r="G83" s="37"/>
      <c r="H83" s="37"/>
      <c r="I83" s="3"/>
    </row>
    <row r="84" spans="1:9" ht="18.75" customHeight="1">
      <c r="A84" s="33"/>
      <c r="B84" s="53" t="s">
        <v>174</v>
      </c>
      <c r="C84" s="33">
        <v>9</v>
      </c>
      <c r="D84" s="44" t="s">
        <v>156</v>
      </c>
      <c r="E84" s="45"/>
      <c r="F84" s="37"/>
      <c r="G84" s="37"/>
      <c r="H84" s="37"/>
      <c r="I84" s="3"/>
    </row>
    <row r="85" spans="1:89" ht="18.75" customHeight="1">
      <c r="A85" s="33"/>
      <c r="B85" s="53" t="s">
        <v>175</v>
      </c>
      <c r="C85" s="33">
        <v>10</v>
      </c>
      <c r="D85" s="44">
        <v>103</v>
      </c>
      <c r="E85" s="45">
        <v>9</v>
      </c>
      <c r="F85" s="37"/>
      <c r="G85" s="37">
        <v>1</v>
      </c>
      <c r="H85" s="37">
        <v>109</v>
      </c>
      <c r="I85" s="38">
        <v>109</v>
      </c>
      <c r="J85" s="5">
        <f aca="true" t="shared" si="4" ref="J85:J128">K85+AT85+BT85</f>
        <v>161</v>
      </c>
      <c r="K85" s="46">
        <f aca="true" t="shared" si="5" ref="K85:K128">SUM(L85:AR85)</f>
        <v>74</v>
      </c>
      <c r="L85" s="39">
        <v>1</v>
      </c>
      <c r="M85" s="39">
        <v>1</v>
      </c>
      <c r="N85" s="40">
        <v>0</v>
      </c>
      <c r="O85" s="40">
        <v>1</v>
      </c>
      <c r="P85" s="40">
        <v>2</v>
      </c>
      <c r="Q85" s="40">
        <v>1</v>
      </c>
      <c r="R85" s="40">
        <v>1</v>
      </c>
      <c r="S85" s="40">
        <v>1</v>
      </c>
      <c r="T85" s="40">
        <v>5</v>
      </c>
      <c r="U85" s="40">
        <v>2</v>
      </c>
      <c r="V85" s="40">
        <v>1</v>
      </c>
      <c r="W85" s="40">
        <v>2</v>
      </c>
      <c r="X85" s="40">
        <v>1</v>
      </c>
      <c r="Y85" s="40">
        <v>2</v>
      </c>
      <c r="Z85" s="40">
        <v>1</v>
      </c>
      <c r="AA85" s="40">
        <v>1</v>
      </c>
      <c r="AB85" s="40">
        <v>3</v>
      </c>
      <c r="AC85" s="40">
        <v>5</v>
      </c>
      <c r="AD85" s="40">
        <v>5</v>
      </c>
      <c r="AE85" s="40">
        <v>5</v>
      </c>
      <c r="AF85" s="40">
        <v>1</v>
      </c>
      <c r="AG85" s="39">
        <v>1</v>
      </c>
      <c r="AH85" s="39">
        <v>1</v>
      </c>
      <c r="AI85" s="39">
        <v>1</v>
      </c>
      <c r="AJ85" s="39">
        <v>1</v>
      </c>
      <c r="AK85" s="39">
        <v>3</v>
      </c>
      <c r="AL85" s="39">
        <v>1</v>
      </c>
      <c r="AM85" s="39">
        <v>1</v>
      </c>
      <c r="AN85" s="39">
        <v>10</v>
      </c>
      <c r="AO85" s="39">
        <v>5</v>
      </c>
      <c r="AP85" s="39">
        <v>5</v>
      </c>
      <c r="AQ85" s="39">
        <v>2</v>
      </c>
      <c r="AR85" s="39">
        <v>1</v>
      </c>
      <c r="AS85" s="27" t="s">
        <v>93</v>
      </c>
      <c r="AT85" s="28">
        <f aca="true" t="shared" si="6" ref="AT85:AT128">SUM(AU85:BR85)</f>
        <v>75</v>
      </c>
      <c r="AU85" s="41">
        <v>1</v>
      </c>
      <c r="AV85" s="41">
        <v>1</v>
      </c>
      <c r="AW85" s="41">
        <v>1</v>
      </c>
      <c r="AX85" s="41">
        <v>1</v>
      </c>
      <c r="AY85" s="41">
        <v>1</v>
      </c>
      <c r="AZ85" s="41">
        <v>1</v>
      </c>
      <c r="BA85" s="41">
        <v>1</v>
      </c>
      <c r="BB85" s="41">
        <v>1</v>
      </c>
      <c r="BC85" s="41">
        <v>1</v>
      </c>
      <c r="BD85" s="41">
        <v>2</v>
      </c>
      <c r="BE85" s="41">
        <v>3</v>
      </c>
      <c r="BF85" s="41">
        <v>1</v>
      </c>
      <c r="BG85" s="41">
        <v>1</v>
      </c>
      <c r="BH85" s="41">
        <v>1</v>
      </c>
      <c r="BI85" s="41">
        <v>1</v>
      </c>
      <c r="BJ85" s="41">
        <v>10</v>
      </c>
      <c r="BK85" s="41">
        <v>5</v>
      </c>
      <c r="BL85" s="41">
        <v>1</v>
      </c>
      <c r="BM85" s="29">
        <v>5</v>
      </c>
      <c r="BN85" s="29">
        <v>5</v>
      </c>
      <c r="BO85" s="29">
        <v>15</v>
      </c>
      <c r="BP85" s="29">
        <v>3</v>
      </c>
      <c r="BQ85" s="29">
        <v>3</v>
      </c>
      <c r="BR85" s="29">
        <v>10</v>
      </c>
      <c r="BS85" s="41" t="s">
        <v>95</v>
      </c>
      <c r="BT85" s="30">
        <f aca="true" t="shared" si="7" ref="BT85:BT128">SUM(BU85:CJ85)</f>
        <v>12</v>
      </c>
      <c r="BU85" s="42">
        <v>7</v>
      </c>
      <c r="BV85" s="42">
        <v>0</v>
      </c>
      <c r="BW85" s="42">
        <v>0</v>
      </c>
      <c r="BX85" s="42">
        <v>1</v>
      </c>
      <c r="BY85" s="42">
        <v>1</v>
      </c>
      <c r="BZ85" s="42">
        <v>1</v>
      </c>
      <c r="CA85" s="42">
        <v>0</v>
      </c>
      <c r="CB85" s="42">
        <v>0</v>
      </c>
      <c r="CC85" s="42">
        <v>0</v>
      </c>
      <c r="CD85" s="42">
        <v>0</v>
      </c>
      <c r="CE85" s="42">
        <v>1</v>
      </c>
      <c r="CF85" s="42">
        <v>0</v>
      </c>
      <c r="CG85" s="31">
        <v>1</v>
      </c>
      <c r="CH85" s="31">
        <v>0</v>
      </c>
      <c r="CI85" s="31">
        <v>0</v>
      </c>
      <c r="CJ85" s="42">
        <v>0</v>
      </c>
      <c r="CK85" s="49" t="s">
        <v>96</v>
      </c>
    </row>
    <row r="86" spans="1:89" ht="18.75" customHeight="1">
      <c r="A86" s="33"/>
      <c r="B86" s="53" t="s">
        <v>176</v>
      </c>
      <c r="C86" s="33">
        <v>10</v>
      </c>
      <c r="D86" s="44">
        <v>103</v>
      </c>
      <c r="E86" s="45">
        <v>5</v>
      </c>
      <c r="F86" s="37"/>
      <c r="G86" s="37">
        <v>1</v>
      </c>
      <c r="H86" s="37">
        <v>73</v>
      </c>
      <c r="I86" s="38">
        <v>73</v>
      </c>
      <c r="J86" s="5">
        <f t="shared" si="4"/>
        <v>135</v>
      </c>
      <c r="K86" s="25">
        <f t="shared" si="5"/>
        <v>63</v>
      </c>
      <c r="L86" s="39">
        <v>1</v>
      </c>
      <c r="M86" s="39">
        <v>1</v>
      </c>
      <c r="N86" s="40">
        <v>1</v>
      </c>
      <c r="O86" s="40">
        <v>1</v>
      </c>
      <c r="P86" s="40">
        <v>2</v>
      </c>
      <c r="Q86" s="40">
        <v>1</v>
      </c>
      <c r="R86" s="40">
        <v>1</v>
      </c>
      <c r="S86" s="40">
        <v>1</v>
      </c>
      <c r="T86" s="40">
        <v>5</v>
      </c>
      <c r="U86" s="40"/>
      <c r="V86" s="40"/>
      <c r="W86" s="40"/>
      <c r="X86" s="40"/>
      <c r="Y86" s="40"/>
      <c r="Z86" s="40"/>
      <c r="AA86" s="40"/>
      <c r="AB86" s="40">
        <v>3</v>
      </c>
      <c r="AC86" s="40">
        <v>5</v>
      </c>
      <c r="AD86" s="40">
        <v>5</v>
      </c>
      <c r="AE86" s="40">
        <v>5</v>
      </c>
      <c r="AF86" s="40">
        <v>1</v>
      </c>
      <c r="AG86" s="39">
        <v>1</v>
      </c>
      <c r="AH86" s="39">
        <v>1</v>
      </c>
      <c r="AI86" s="39">
        <v>1</v>
      </c>
      <c r="AJ86" s="39">
        <v>1</v>
      </c>
      <c r="AK86" s="39">
        <v>1</v>
      </c>
      <c r="AL86" s="39">
        <v>1</v>
      </c>
      <c r="AM86" s="39">
        <v>1</v>
      </c>
      <c r="AN86" s="39">
        <v>10</v>
      </c>
      <c r="AO86" s="39">
        <v>5</v>
      </c>
      <c r="AP86" s="39">
        <v>5</v>
      </c>
      <c r="AQ86" s="39">
        <v>2</v>
      </c>
      <c r="AR86" s="39">
        <v>1</v>
      </c>
      <c r="AS86" s="40" t="s">
        <v>85</v>
      </c>
      <c r="AT86" s="28">
        <f t="shared" si="6"/>
        <v>54</v>
      </c>
      <c r="AU86" s="41">
        <v>1</v>
      </c>
      <c r="AV86" s="41">
        <v>1</v>
      </c>
      <c r="AW86" s="41">
        <v>1</v>
      </c>
      <c r="AX86" s="41">
        <v>1</v>
      </c>
      <c r="AY86" s="41">
        <v>1</v>
      </c>
      <c r="AZ86" s="41">
        <v>1</v>
      </c>
      <c r="BA86" s="41">
        <v>1</v>
      </c>
      <c r="BB86" s="41">
        <v>1</v>
      </c>
      <c r="BC86" s="41">
        <v>1</v>
      </c>
      <c r="BD86" s="41"/>
      <c r="BE86" s="41">
        <v>3</v>
      </c>
      <c r="BF86" s="41">
        <v>1</v>
      </c>
      <c r="BG86" s="41">
        <v>1</v>
      </c>
      <c r="BH86" s="41">
        <v>1</v>
      </c>
      <c r="BI86" s="41">
        <v>1</v>
      </c>
      <c r="BJ86" s="41">
        <v>3</v>
      </c>
      <c r="BK86" s="41">
        <v>1</v>
      </c>
      <c r="BL86" s="41">
        <v>1</v>
      </c>
      <c r="BM86" s="41">
        <v>5</v>
      </c>
      <c r="BN86" s="41">
        <v>5</v>
      </c>
      <c r="BO86" s="41">
        <v>10</v>
      </c>
      <c r="BP86" s="41">
        <v>3</v>
      </c>
      <c r="BQ86" s="41" t="s">
        <v>94</v>
      </c>
      <c r="BR86" s="41">
        <v>10</v>
      </c>
      <c r="BS86" s="41" t="s">
        <v>95</v>
      </c>
      <c r="BT86" s="30">
        <f t="shared" si="7"/>
        <v>18</v>
      </c>
      <c r="BU86" s="42">
        <v>7</v>
      </c>
      <c r="BV86" s="42">
        <v>1</v>
      </c>
      <c r="BW86" s="42">
        <v>1</v>
      </c>
      <c r="BX86" s="42">
        <v>0</v>
      </c>
      <c r="BY86" s="42">
        <v>1</v>
      </c>
      <c r="BZ86" s="42">
        <v>1</v>
      </c>
      <c r="CA86" s="42">
        <v>1</v>
      </c>
      <c r="CB86" s="42">
        <v>4</v>
      </c>
      <c r="CC86" s="42">
        <v>2</v>
      </c>
      <c r="CD86" s="42">
        <v>0</v>
      </c>
      <c r="CE86" s="42">
        <v>0</v>
      </c>
      <c r="CF86" s="42">
        <v>0</v>
      </c>
      <c r="CG86" s="31">
        <v>0</v>
      </c>
      <c r="CH86" s="31">
        <v>0</v>
      </c>
      <c r="CI86" s="31">
        <v>0</v>
      </c>
      <c r="CJ86" s="42">
        <v>0</v>
      </c>
      <c r="CK86" s="49" t="s">
        <v>96</v>
      </c>
    </row>
    <row r="87" spans="1:89" ht="18.75" customHeight="1">
      <c r="A87" s="33"/>
      <c r="B87" s="47" t="s">
        <v>177</v>
      </c>
      <c r="C87" s="36">
        <v>10</v>
      </c>
      <c r="D87" s="36">
        <v>320</v>
      </c>
      <c r="E87" s="37">
        <v>11</v>
      </c>
      <c r="F87" s="37" t="s">
        <v>84</v>
      </c>
      <c r="G87" s="37">
        <v>1</v>
      </c>
      <c r="H87" s="37">
        <v>10</v>
      </c>
      <c r="I87" s="38">
        <v>10</v>
      </c>
      <c r="J87" s="5">
        <f t="shared" si="4"/>
        <v>111</v>
      </c>
      <c r="K87" s="46">
        <f t="shared" si="5"/>
        <v>48</v>
      </c>
      <c r="L87" s="39">
        <v>1</v>
      </c>
      <c r="M87" s="39">
        <v>1</v>
      </c>
      <c r="N87" s="40">
        <v>1</v>
      </c>
      <c r="O87" s="40">
        <v>1</v>
      </c>
      <c r="P87" s="40">
        <v>2</v>
      </c>
      <c r="Q87" s="40">
        <v>1</v>
      </c>
      <c r="R87" s="40">
        <v>1</v>
      </c>
      <c r="S87" s="40">
        <v>1</v>
      </c>
      <c r="T87" s="40">
        <v>5</v>
      </c>
      <c r="U87" s="40">
        <v>1</v>
      </c>
      <c r="V87" s="40">
        <v>1</v>
      </c>
      <c r="W87" s="40">
        <v>2</v>
      </c>
      <c r="X87" s="40">
        <v>0</v>
      </c>
      <c r="Y87" s="40">
        <v>0</v>
      </c>
      <c r="Z87" s="40">
        <v>0</v>
      </c>
      <c r="AA87" s="40">
        <v>0</v>
      </c>
      <c r="AB87" s="40">
        <v>3</v>
      </c>
      <c r="AC87" s="40">
        <v>0</v>
      </c>
      <c r="AD87" s="40">
        <v>0</v>
      </c>
      <c r="AE87" s="40">
        <v>0</v>
      </c>
      <c r="AF87" s="40">
        <v>0</v>
      </c>
      <c r="AG87" s="39">
        <v>1</v>
      </c>
      <c r="AH87" s="39">
        <v>1</v>
      </c>
      <c r="AI87" s="39">
        <v>1</v>
      </c>
      <c r="AJ87" s="39">
        <v>1</v>
      </c>
      <c r="AK87" s="39">
        <v>3</v>
      </c>
      <c r="AL87" s="39">
        <v>1</v>
      </c>
      <c r="AM87" s="39">
        <v>1</v>
      </c>
      <c r="AN87" s="39">
        <v>10</v>
      </c>
      <c r="AO87" s="39">
        <v>5</v>
      </c>
      <c r="AP87" s="39">
        <v>0</v>
      </c>
      <c r="AQ87" s="39">
        <v>2</v>
      </c>
      <c r="AR87" s="39">
        <v>1</v>
      </c>
      <c r="AS87" s="40" t="s">
        <v>89</v>
      </c>
      <c r="AT87" s="28">
        <f t="shared" si="6"/>
        <v>57</v>
      </c>
      <c r="AU87" s="41">
        <v>1</v>
      </c>
      <c r="AV87" s="41">
        <v>1</v>
      </c>
      <c r="AW87" s="41">
        <v>1</v>
      </c>
      <c r="AX87" s="41">
        <v>1</v>
      </c>
      <c r="AY87" s="41">
        <v>1</v>
      </c>
      <c r="AZ87" s="41">
        <v>1</v>
      </c>
      <c r="BA87" s="41">
        <v>1</v>
      </c>
      <c r="BB87" s="41">
        <v>1</v>
      </c>
      <c r="BC87" s="41">
        <v>1</v>
      </c>
      <c r="BD87" s="41">
        <v>2</v>
      </c>
      <c r="BE87" s="41">
        <v>3</v>
      </c>
      <c r="BF87" s="41">
        <v>1</v>
      </c>
      <c r="BG87" s="41">
        <v>1</v>
      </c>
      <c r="BH87" s="41">
        <v>1</v>
      </c>
      <c r="BI87" s="41">
        <v>1</v>
      </c>
      <c r="BJ87" s="41">
        <v>10</v>
      </c>
      <c r="BK87" s="41">
        <v>5</v>
      </c>
      <c r="BL87" s="41">
        <v>1</v>
      </c>
      <c r="BM87" s="41">
        <v>5</v>
      </c>
      <c r="BN87" s="41">
        <v>0</v>
      </c>
      <c r="BO87" s="41">
        <v>15</v>
      </c>
      <c r="BP87" s="41">
        <v>3</v>
      </c>
      <c r="BQ87" s="41">
        <v>0</v>
      </c>
      <c r="BR87" s="41">
        <v>0</v>
      </c>
      <c r="BS87" s="29" t="s">
        <v>86</v>
      </c>
      <c r="BT87" s="30">
        <f t="shared" si="7"/>
        <v>6</v>
      </c>
      <c r="BU87" s="42">
        <v>0</v>
      </c>
      <c r="BV87" s="42">
        <v>1</v>
      </c>
      <c r="BW87" s="42">
        <v>0</v>
      </c>
      <c r="BX87" s="42">
        <v>1</v>
      </c>
      <c r="BY87" s="42">
        <v>1</v>
      </c>
      <c r="BZ87" s="42">
        <v>1</v>
      </c>
      <c r="CA87" s="42">
        <v>1</v>
      </c>
      <c r="CB87" s="42">
        <v>0</v>
      </c>
      <c r="CC87" s="42">
        <v>1</v>
      </c>
      <c r="CD87" s="42">
        <v>0</v>
      </c>
      <c r="CE87" s="42">
        <v>0</v>
      </c>
      <c r="CF87" s="42">
        <v>0</v>
      </c>
      <c r="CG87" s="31">
        <v>0</v>
      </c>
      <c r="CH87" s="31">
        <v>0</v>
      </c>
      <c r="CI87" s="31">
        <v>0</v>
      </c>
      <c r="CJ87" s="42">
        <v>0</v>
      </c>
      <c r="CK87" s="43" t="s">
        <v>87</v>
      </c>
    </row>
    <row r="88" spans="1:89" ht="18.75" customHeight="1">
      <c r="A88" s="33"/>
      <c r="B88" s="53" t="s">
        <v>178</v>
      </c>
      <c r="C88" s="33">
        <v>10</v>
      </c>
      <c r="D88" s="44">
        <v>103</v>
      </c>
      <c r="E88" s="45">
        <v>7</v>
      </c>
      <c r="F88" s="37"/>
      <c r="G88" s="37">
        <v>1</v>
      </c>
      <c r="H88" s="37">
        <v>52</v>
      </c>
      <c r="I88" s="38">
        <v>52</v>
      </c>
      <c r="J88" s="5">
        <f t="shared" si="4"/>
        <v>100</v>
      </c>
      <c r="K88" s="46">
        <f t="shared" si="5"/>
        <v>37</v>
      </c>
      <c r="L88" s="39">
        <v>0</v>
      </c>
      <c r="M88" s="39">
        <v>1</v>
      </c>
      <c r="N88" s="40">
        <v>0</v>
      </c>
      <c r="O88" s="40">
        <v>1</v>
      </c>
      <c r="P88" s="40">
        <v>0</v>
      </c>
      <c r="Q88" s="40">
        <v>1</v>
      </c>
      <c r="R88" s="40">
        <v>1</v>
      </c>
      <c r="S88" s="40">
        <v>1</v>
      </c>
      <c r="T88" s="40">
        <v>5</v>
      </c>
      <c r="U88" s="40">
        <v>1</v>
      </c>
      <c r="V88" s="40">
        <v>0</v>
      </c>
      <c r="W88" s="40">
        <v>2</v>
      </c>
      <c r="X88" s="40">
        <v>0</v>
      </c>
      <c r="Y88" s="40">
        <v>0</v>
      </c>
      <c r="Z88" s="40">
        <v>0</v>
      </c>
      <c r="AA88" s="40">
        <v>0</v>
      </c>
      <c r="AB88" s="40">
        <v>1</v>
      </c>
      <c r="AC88" s="40">
        <v>0</v>
      </c>
      <c r="AD88" s="40">
        <v>0</v>
      </c>
      <c r="AE88" s="40">
        <v>0</v>
      </c>
      <c r="AF88" s="40">
        <v>0</v>
      </c>
      <c r="AG88" s="39">
        <v>0</v>
      </c>
      <c r="AH88" s="39">
        <v>1</v>
      </c>
      <c r="AI88" s="39">
        <v>1</v>
      </c>
      <c r="AJ88" s="39">
        <v>0</v>
      </c>
      <c r="AK88" s="39">
        <v>3</v>
      </c>
      <c r="AL88" s="39">
        <v>1</v>
      </c>
      <c r="AM88" s="39">
        <v>1</v>
      </c>
      <c r="AN88" s="39">
        <v>10</v>
      </c>
      <c r="AO88" s="39">
        <v>5</v>
      </c>
      <c r="AP88" s="39">
        <v>0</v>
      </c>
      <c r="AQ88" s="39">
        <v>1</v>
      </c>
      <c r="AR88" s="39">
        <v>0</v>
      </c>
      <c r="AS88" s="40" t="s">
        <v>89</v>
      </c>
      <c r="AT88" s="28">
        <f t="shared" si="6"/>
        <v>48</v>
      </c>
      <c r="AU88" s="41">
        <v>0</v>
      </c>
      <c r="AV88" s="41">
        <v>0</v>
      </c>
      <c r="AW88" s="41">
        <v>1</v>
      </c>
      <c r="AX88" s="41">
        <v>1</v>
      </c>
      <c r="AY88" s="41">
        <v>1</v>
      </c>
      <c r="AZ88" s="41">
        <v>0</v>
      </c>
      <c r="BA88" s="41">
        <v>1</v>
      </c>
      <c r="BB88" s="41">
        <v>1</v>
      </c>
      <c r="BC88" s="41">
        <v>1</v>
      </c>
      <c r="BD88" s="41">
        <v>2</v>
      </c>
      <c r="BE88" s="41">
        <v>3</v>
      </c>
      <c r="BF88" s="41">
        <v>1</v>
      </c>
      <c r="BG88" s="41">
        <v>1</v>
      </c>
      <c r="BH88" s="41">
        <v>1</v>
      </c>
      <c r="BI88" s="41">
        <v>1</v>
      </c>
      <c r="BJ88" s="41">
        <v>10</v>
      </c>
      <c r="BK88" s="41">
        <v>5</v>
      </c>
      <c r="BL88" s="41">
        <v>0</v>
      </c>
      <c r="BM88" s="41">
        <v>0</v>
      </c>
      <c r="BN88" s="41">
        <v>0</v>
      </c>
      <c r="BO88" s="41">
        <v>15</v>
      </c>
      <c r="BP88" s="41">
        <v>3</v>
      </c>
      <c r="BQ88" s="41">
        <v>0</v>
      </c>
      <c r="BR88" s="41">
        <v>0</v>
      </c>
      <c r="BS88" s="29" t="s">
        <v>86</v>
      </c>
      <c r="BT88" s="30">
        <f t="shared" si="7"/>
        <v>15</v>
      </c>
      <c r="BU88" s="42">
        <v>7</v>
      </c>
      <c r="BV88" s="42">
        <v>1</v>
      </c>
      <c r="BW88" s="42">
        <v>0</v>
      </c>
      <c r="BX88" s="42">
        <v>1</v>
      </c>
      <c r="BY88" s="42">
        <v>1</v>
      </c>
      <c r="BZ88" s="42">
        <v>1</v>
      </c>
      <c r="CA88" s="42">
        <v>0</v>
      </c>
      <c r="CB88" s="42">
        <v>0</v>
      </c>
      <c r="CC88" s="42">
        <v>0</v>
      </c>
      <c r="CD88" s="42">
        <v>0</v>
      </c>
      <c r="CE88" s="42">
        <v>1</v>
      </c>
      <c r="CF88" s="42">
        <v>0</v>
      </c>
      <c r="CG88" s="31">
        <v>2</v>
      </c>
      <c r="CH88" s="31">
        <v>1</v>
      </c>
      <c r="CI88" s="31">
        <v>0</v>
      </c>
      <c r="CJ88" s="42">
        <v>0</v>
      </c>
      <c r="CK88" s="43" t="s">
        <v>87</v>
      </c>
    </row>
    <row r="89" spans="1:89" ht="18.75" customHeight="1">
      <c r="A89" s="33"/>
      <c r="B89" s="47" t="s">
        <v>179</v>
      </c>
      <c r="C89" s="45">
        <v>10</v>
      </c>
      <c r="D89" s="36">
        <v>320</v>
      </c>
      <c r="E89" s="37">
        <v>3</v>
      </c>
      <c r="F89" s="37" t="s">
        <v>84</v>
      </c>
      <c r="G89" s="37">
        <v>2</v>
      </c>
      <c r="H89" s="37">
        <v>65</v>
      </c>
      <c r="I89" s="38">
        <v>65</v>
      </c>
      <c r="J89" s="5">
        <f t="shared" si="4"/>
        <v>75</v>
      </c>
      <c r="K89" s="25">
        <f t="shared" si="5"/>
        <v>37</v>
      </c>
      <c r="L89" s="39">
        <v>1</v>
      </c>
      <c r="M89" s="39">
        <v>1</v>
      </c>
      <c r="N89" s="40">
        <v>1</v>
      </c>
      <c r="O89" s="40">
        <v>1</v>
      </c>
      <c r="P89" s="40">
        <v>1</v>
      </c>
      <c r="Q89" s="40">
        <v>1</v>
      </c>
      <c r="R89" s="40">
        <v>1</v>
      </c>
      <c r="S89" s="40">
        <v>1</v>
      </c>
      <c r="T89" s="40">
        <v>5</v>
      </c>
      <c r="U89" s="40">
        <v>2</v>
      </c>
      <c r="V89" s="40">
        <v>1</v>
      </c>
      <c r="W89" s="40"/>
      <c r="X89" s="40"/>
      <c r="Y89" s="40"/>
      <c r="Z89" s="40"/>
      <c r="AA89" s="40"/>
      <c r="AB89" s="40">
        <v>3</v>
      </c>
      <c r="AC89" s="40">
        <v>1</v>
      </c>
      <c r="AD89" s="40"/>
      <c r="AE89" s="40">
        <v>5</v>
      </c>
      <c r="AF89" s="40">
        <v>1</v>
      </c>
      <c r="AG89" s="39">
        <v>1</v>
      </c>
      <c r="AH89" s="39">
        <v>1</v>
      </c>
      <c r="AI89" s="39">
        <v>1</v>
      </c>
      <c r="AJ89" s="39">
        <v>1</v>
      </c>
      <c r="AK89" s="39"/>
      <c r="AL89" s="39">
        <v>1</v>
      </c>
      <c r="AM89" s="39">
        <v>1</v>
      </c>
      <c r="AN89" s="39"/>
      <c r="AO89" s="39"/>
      <c r="AP89" s="39">
        <v>2</v>
      </c>
      <c r="AQ89" s="39">
        <v>2</v>
      </c>
      <c r="AR89" s="39">
        <v>1</v>
      </c>
      <c r="AS89" s="40" t="s">
        <v>85</v>
      </c>
      <c r="AT89" s="28">
        <f t="shared" si="6"/>
        <v>38</v>
      </c>
      <c r="AU89" s="41">
        <v>0</v>
      </c>
      <c r="AV89" s="41">
        <v>0</v>
      </c>
      <c r="AW89" s="41">
        <v>1</v>
      </c>
      <c r="AX89" s="41">
        <v>1</v>
      </c>
      <c r="AY89" s="41">
        <v>1</v>
      </c>
      <c r="AZ89" s="41">
        <v>1</v>
      </c>
      <c r="BA89" s="41">
        <v>1</v>
      </c>
      <c r="BB89" s="41">
        <v>1</v>
      </c>
      <c r="BC89" s="41">
        <v>1</v>
      </c>
      <c r="BD89" s="41">
        <v>2</v>
      </c>
      <c r="BE89" s="41">
        <v>1</v>
      </c>
      <c r="BF89" s="41">
        <v>1</v>
      </c>
      <c r="BG89" s="41">
        <v>1</v>
      </c>
      <c r="BH89" s="41">
        <v>1</v>
      </c>
      <c r="BI89" s="41">
        <v>1</v>
      </c>
      <c r="BJ89" s="41">
        <v>3</v>
      </c>
      <c r="BK89" s="41">
        <v>0</v>
      </c>
      <c r="BL89" s="41">
        <v>0</v>
      </c>
      <c r="BM89" s="41">
        <v>0</v>
      </c>
      <c r="BN89" s="41">
        <v>0</v>
      </c>
      <c r="BO89" s="41">
        <v>15</v>
      </c>
      <c r="BP89" s="41">
        <v>3</v>
      </c>
      <c r="BQ89" s="41">
        <v>3</v>
      </c>
      <c r="BR89" s="41">
        <v>0</v>
      </c>
      <c r="BS89" s="29" t="s">
        <v>86</v>
      </c>
      <c r="BT89" s="30">
        <f t="shared" si="7"/>
        <v>0</v>
      </c>
      <c r="BU89" s="42">
        <v>0</v>
      </c>
      <c r="BV89" s="42">
        <v>0</v>
      </c>
      <c r="BW89" s="42">
        <v>0</v>
      </c>
      <c r="BX89" s="42">
        <v>0</v>
      </c>
      <c r="BY89" s="42">
        <v>0</v>
      </c>
      <c r="BZ89" s="42">
        <v>0</v>
      </c>
      <c r="CA89" s="42">
        <v>0</v>
      </c>
      <c r="CB89" s="42">
        <v>0</v>
      </c>
      <c r="CC89" s="42">
        <v>0</v>
      </c>
      <c r="CD89" s="42">
        <v>0</v>
      </c>
      <c r="CE89" s="42">
        <v>0</v>
      </c>
      <c r="CF89" s="42">
        <v>0</v>
      </c>
      <c r="CG89" s="42">
        <v>0</v>
      </c>
      <c r="CH89" s="42">
        <v>0</v>
      </c>
      <c r="CI89" s="42">
        <v>0</v>
      </c>
      <c r="CJ89" s="42">
        <v>0</v>
      </c>
      <c r="CK89" s="43" t="s">
        <v>87</v>
      </c>
    </row>
    <row r="90" spans="1:89" ht="18.75" customHeight="1">
      <c r="A90" s="33"/>
      <c r="B90" s="47" t="s">
        <v>180</v>
      </c>
      <c r="C90" s="36">
        <v>10</v>
      </c>
      <c r="D90" s="36">
        <v>225</v>
      </c>
      <c r="E90" s="37">
        <v>2</v>
      </c>
      <c r="F90" s="37" t="s">
        <v>84</v>
      </c>
      <c r="G90" s="37">
        <v>2</v>
      </c>
      <c r="H90" s="37">
        <v>43</v>
      </c>
      <c r="I90" s="38">
        <v>43</v>
      </c>
      <c r="J90" s="5">
        <f t="shared" si="4"/>
        <v>74</v>
      </c>
      <c r="K90" s="46">
        <f t="shared" si="5"/>
        <v>32</v>
      </c>
      <c r="L90" s="39">
        <v>1</v>
      </c>
      <c r="M90" s="39">
        <v>1</v>
      </c>
      <c r="N90" s="40">
        <v>1</v>
      </c>
      <c r="O90" s="40">
        <v>1</v>
      </c>
      <c r="P90" s="40">
        <v>2</v>
      </c>
      <c r="Q90" s="40">
        <v>1</v>
      </c>
      <c r="R90" s="40">
        <v>1</v>
      </c>
      <c r="S90" s="40">
        <v>1</v>
      </c>
      <c r="T90" s="40">
        <v>5</v>
      </c>
      <c r="U90" s="40">
        <v>1</v>
      </c>
      <c r="V90" s="40">
        <v>0</v>
      </c>
      <c r="W90" s="40">
        <v>2</v>
      </c>
      <c r="X90" s="40">
        <v>0</v>
      </c>
      <c r="Y90" s="40">
        <v>0</v>
      </c>
      <c r="Z90" s="40">
        <v>0</v>
      </c>
      <c r="AA90" s="40">
        <v>0</v>
      </c>
      <c r="AB90" s="40">
        <v>3</v>
      </c>
      <c r="AC90" s="40">
        <v>0</v>
      </c>
      <c r="AD90" s="40">
        <v>0</v>
      </c>
      <c r="AE90" s="40">
        <v>0</v>
      </c>
      <c r="AF90" s="40">
        <v>0</v>
      </c>
      <c r="AG90" s="39">
        <v>1</v>
      </c>
      <c r="AH90" s="39">
        <v>1</v>
      </c>
      <c r="AI90" s="39">
        <v>1</v>
      </c>
      <c r="AJ90" s="39">
        <v>1</v>
      </c>
      <c r="AK90" s="39">
        <v>3</v>
      </c>
      <c r="AL90" s="39">
        <v>1</v>
      </c>
      <c r="AM90" s="39">
        <v>1</v>
      </c>
      <c r="AN90" s="39">
        <v>0</v>
      </c>
      <c r="AO90" s="39">
        <v>0</v>
      </c>
      <c r="AP90" s="39">
        <v>0</v>
      </c>
      <c r="AQ90" s="39">
        <v>2</v>
      </c>
      <c r="AR90" s="39">
        <v>1</v>
      </c>
      <c r="AS90" s="40" t="s">
        <v>89</v>
      </c>
      <c r="AT90" s="28">
        <f t="shared" si="6"/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  <c r="BE90" s="41">
        <v>0</v>
      </c>
      <c r="BF90" s="41">
        <v>0</v>
      </c>
      <c r="BG90" s="41">
        <v>0</v>
      </c>
      <c r="BH90" s="41">
        <v>0</v>
      </c>
      <c r="BI90" s="41">
        <v>0</v>
      </c>
      <c r="BJ90" s="41">
        <v>0</v>
      </c>
      <c r="BK90" s="41">
        <v>0</v>
      </c>
      <c r="BL90" s="41">
        <v>0</v>
      </c>
      <c r="BM90" s="41">
        <v>0</v>
      </c>
      <c r="BN90" s="41">
        <v>0</v>
      </c>
      <c r="BO90" s="41">
        <v>0</v>
      </c>
      <c r="BP90" s="41">
        <v>0</v>
      </c>
      <c r="BQ90" s="41">
        <v>0</v>
      </c>
      <c r="BR90" s="41">
        <v>0</v>
      </c>
      <c r="BS90" s="29" t="s">
        <v>86</v>
      </c>
      <c r="BT90" s="30">
        <f t="shared" si="7"/>
        <v>42</v>
      </c>
      <c r="BU90" s="42">
        <v>7</v>
      </c>
      <c r="BV90" s="42">
        <v>1</v>
      </c>
      <c r="BW90" s="42">
        <v>1</v>
      </c>
      <c r="BX90" s="42">
        <v>1</v>
      </c>
      <c r="BY90" s="42">
        <v>1</v>
      </c>
      <c r="BZ90" s="42">
        <v>1</v>
      </c>
      <c r="CA90" s="42">
        <v>1</v>
      </c>
      <c r="CB90" s="42">
        <v>4</v>
      </c>
      <c r="CC90" s="42">
        <v>2</v>
      </c>
      <c r="CD90" s="42">
        <v>7</v>
      </c>
      <c r="CE90" s="42">
        <v>4</v>
      </c>
      <c r="CF90" s="42">
        <v>7</v>
      </c>
      <c r="CG90" s="31">
        <v>4</v>
      </c>
      <c r="CH90" s="31">
        <v>1</v>
      </c>
      <c r="CI90" s="31">
        <v>0</v>
      </c>
      <c r="CJ90" s="42">
        <v>0</v>
      </c>
      <c r="CK90" s="43" t="s">
        <v>87</v>
      </c>
    </row>
    <row r="91" spans="1:89" ht="18.75" customHeight="1">
      <c r="A91" s="33"/>
      <c r="B91" s="34" t="s">
        <v>181</v>
      </c>
      <c r="C91" s="35">
        <v>10</v>
      </c>
      <c r="D91" s="36">
        <v>320</v>
      </c>
      <c r="E91" s="37">
        <v>4</v>
      </c>
      <c r="F91" s="37" t="s">
        <v>84</v>
      </c>
      <c r="G91" s="37">
        <v>2</v>
      </c>
      <c r="H91" s="37">
        <v>12</v>
      </c>
      <c r="I91" s="38">
        <v>12</v>
      </c>
      <c r="J91" s="5">
        <f t="shared" si="4"/>
        <v>72</v>
      </c>
      <c r="K91" s="46">
        <f t="shared" si="5"/>
        <v>44</v>
      </c>
      <c r="L91" s="39">
        <v>1</v>
      </c>
      <c r="M91" s="39">
        <v>1</v>
      </c>
      <c r="N91" s="40">
        <v>1</v>
      </c>
      <c r="O91" s="40">
        <v>1</v>
      </c>
      <c r="P91" s="40">
        <v>2</v>
      </c>
      <c r="Q91" s="40">
        <v>1</v>
      </c>
      <c r="R91" s="40">
        <v>0</v>
      </c>
      <c r="S91" s="40">
        <v>1</v>
      </c>
      <c r="T91" s="40">
        <v>5</v>
      </c>
      <c r="U91" s="40">
        <v>1</v>
      </c>
      <c r="V91" s="40">
        <v>0</v>
      </c>
      <c r="W91" s="40">
        <v>2</v>
      </c>
      <c r="X91" s="40">
        <v>1</v>
      </c>
      <c r="Y91" s="40">
        <v>0</v>
      </c>
      <c r="Z91" s="40">
        <v>0</v>
      </c>
      <c r="AA91" s="40">
        <v>1</v>
      </c>
      <c r="AB91" s="40">
        <v>3</v>
      </c>
      <c r="AC91" s="40">
        <v>0</v>
      </c>
      <c r="AD91" s="40">
        <v>0</v>
      </c>
      <c r="AE91" s="40">
        <v>4</v>
      </c>
      <c r="AF91" s="40">
        <v>1</v>
      </c>
      <c r="AG91" s="39">
        <v>1</v>
      </c>
      <c r="AH91" s="39">
        <v>1</v>
      </c>
      <c r="AI91" s="39">
        <v>1</v>
      </c>
      <c r="AJ91" s="39">
        <v>1</v>
      </c>
      <c r="AK91" s="39">
        <v>3</v>
      </c>
      <c r="AL91" s="39">
        <v>1</v>
      </c>
      <c r="AM91" s="39">
        <v>1</v>
      </c>
      <c r="AN91" s="39">
        <v>3</v>
      </c>
      <c r="AO91" s="39">
        <v>3</v>
      </c>
      <c r="AP91" s="39">
        <v>1</v>
      </c>
      <c r="AQ91" s="39">
        <v>2</v>
      </c>
      <c r="AR91" s="39">
        <v>0</v>
      </c>
      <c r="AS91" s="40" t="s">
        <v>89</v>
      </c>
      <c r="AT91" s="28">
        <f t="shared" si="6"/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29" t="s">
        <v>86</v>
      </c>
      <c r="BT91" s="30">
        <f t="shared" si="7"/>
        <v>28</v>
      </c>
      <c r="BU91" s="42">
        <v>7</v>
      </c>
      <c r="BV91" s="42">
        <v>1</v>
      </c>
      <c r="BW91" s="42">
        <v>1</v>
      </c>
      <c r="BX91" s="42">
        <v>1</v>
      </c>
      <c r="BY91" s="42">
        <v>1</v>
      </c>
      <c r="BZ91" s="42">
        <v>1</v>
      </c>
      <c r="CA91" s="42">
        <v>1</v>
      </c>
      <c r="CB91" s="42">
        <v>4</v>
      </c>
      <c r="CC91" s="42">
        <v>2</v>
      </c>
      <c r="CD91" s="42">
        <v>0</v>
      </c>
      <c r="CE91" s="42">
        <v>3</v>
      </c>
      <c r="CF91" s="42">
        <v>0</v>
      </c>
      <c r="CG91" s="31">
        <v>3</v>
      </c>
      <c r="CH91" s="31">
        <v>1</v>
      </c>
      <c r="CI91" s="31">
        <v>0</v>
      </c>
      <c r="CJ91" s="42">
        <v>2</v>
      </c>
      <c r="CK91" s="43" t="s">
        <v>87</v>
      </c>
    </row>
    <row r="92" spans="1:89" ht="18.75" customHeight="1">
      <c r="A92" s="33">
        <v>18</v>
      </c>
      <c r="B92" s="3" t="s">
        <v>182</v>
      </c>
      <c r="C92" s="33">
        <v>10</v>
      </c>
      <c r="D92" s="36" t="s">
        <v>107</v>
      </c>
      <c r="E92" s="37">
        <v>12</v>
      </c>
      <c r="F92" s="37" t="s">
        <v>84</v>
      </c>
      <c r="G92" s="37">
        <v>2</v>
      </c>
      <c r="H92" s="37">
        <v>81</v>
      </c>
      <c r="I92" s="38">
        <v>81</v>
      </c>
      <c r="J92" s="5">
        <f t="shared" si="4"/>
        <v>71</v>
      </c>
      <c r="K92" s="25">
        <f t="shared" si="5"/>
        <v>17</v>
      </c>
      <c r="L92" s="39"/>
      <c r="M92" s="39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39">
        <v>1</v>
      </c>
      <c r="AH92" s="39">
        <v>1</v>
      </c>
      <c r="AI92" s="39">
        <v>1</v>
      </c>
      <c r="AJ92" s="39">
        <v>1</v>
      </c>
      <c r="AK92" s="39">
        <v>3</v>
      </c>
      <c r="AL92" s="39">
        <v>1</v>
      </c>
      <c r="AM92" s="39">
        <v>1</v>
      </c>
      <c r="AN92" s="39"/>
      <c r="AO92" s="39"/>
      <c r="AP92" s="39">
        <v>5</v>
      </c>
      <c r="AQ92" s="39">
        <v>2</v>
      </c>
      <c r="AR92" s="39">
        <v>1</v>
      </c>
      <c r="AS92" s="40" t="s">
        <v>85</v>
      </c>
      <c r="AT92" s="28">
        <f t="shared" si="6"/>
        <v>29</v>
      </c>
      <c r="AU92" s="41"/>
      <c r="AV92" s="41"/>
      <c r="AW92" s="41" t="s">
        <v>94</v>
      </c>
      <c r="AX92" s="41">
        <v>1</v>
      </c>
      <c r="AY92" s="41">
        <v>1</v>
      </c>
      <c r="AZ92" s="41">
        <v>1</v>
      </c>
      <c r="BA92" s="41">
        <v>1</v>
      </c>
      <c r="BB92" s="41">
        <v>1</v>
      </c>
      <c r="BC92" s="41">
        <v>1</v>
      </c>
      <c r="BD92" s="41"/>
      <c r="BE92" s="41">
        <v>3</v>
      </c>
      <c r="BF92" s="41">
        <v>1</v>
      </c>
      <c r="BG92" s="41">
        <v>1</v>
      </c>
      <c r="BH92" s="41">
        <v>1</v>
      </c>
      <c r="BI92" s="41">
        <v>1</v>
      </c>
      <c r="BJ92" s="41">
        <v>10</v>
      </c>
      <c r="BK92" s="41">
        <v>5</v>
      </c>
      <c r="BL92" s="41">
        <v>1</v>
      </c>
      <c r="BM92" s="41"/>
      <c r="BN92" s="41"/>
      <c r="BO92" s="41"/>
      <c r="BP92" s="41"/>
      <c r="BQ92" s="41"/>
      <c r="BR92" s="41"/>
      <c r="BS92" s="41" t="s">
        <v>95</v>
      </c>
      <c r="BT92" s="30">
        <f t="shared" si="7"/>
        <v>25</v>
      </c>
      <c r="BU92" s="42">
        <v>7</v>
      </c>
      <c r="BV92" s="42">
        <v>1</v>
      </c>
      <c r="BW92" s="42">
        <v>1</v>
      </c>
      <c r="BX92" s="42">
        <v>1</v>
      </c>
      <c r="BY92" s="42">
        <v>1</v>
      </c>
      <c r="BZ92" s="42">
        <v>1</v>
      </c>
      <c r="CA92" s="42">
        <v>0</v>
      </c>
      <c r="CB92" s="42">
        <v>0</v>
      </c>
      <c r="CC92" s="42">
        <v>0</v>
      </c>
      <c r="CD92" s="42">
        <v>0</v>
      </c>
      <c r="CE92" s="42">
        <v>2</v>
      </c>
      <c r="CF92" s="42">
        <v>0</v>
      </c>
      <c r="CG92" s="31">
        <v>2</v>
      </c>
      <c r="CH92" s="31">
        <v>1</v>
      </c>
      <c r="CI92" s="31">
        <v>4</v>
      </c>
      <c r="CJ92" s="42">
        <v>4</v>
      </c>
      <c r="CK92" s="49" t="s">
        <v>96</v>
      </c>
    </row>
    <row r="93" spans="1:89" ht="18.75" customHeight="1">
      <c r="A93" s="33"/>
      <c r="B93" s="47" t="s">
        <v>183</v>
      </c>
      <c r="C93" s="33">
        <v>10</v>
      </c>
      <c r="D93" s="45">
        <v>123</v>
      </c>
      <c r="E93" s="37">
        <v>15</v>
      </c>
      <c r="F93" s="37"/>
      <c r="G93" s="37">
        <v>3</v>
      </c>
      <c r="H93" s="37">
        <v>55</v>
      </c>
      <c r="I93" s="38">
        <v>55</v>
      </c>
      <c r="J93" s="5">
        <f t="shared" si="4"/>
        <v>64</v>
      </c>
      <c r="K93" s="46">
        <f t="shared" si="5"/>
        <v>23</v>
      </c>
      <c r="L93" s="39">
        <v>1</v>
      </c>
      <c r="M93" s="39">
        <v>1</v>
      </c>
      <c r="N93" s="40">
        <v>0</v>
      </c>
      <c r="O93" s="40">
        <v>1</v>
      </c>
      <c r="P93" s="40">
        <v>2</v>
      </c>
      <c r="Q93" s="40">
        <v>1</v>
      </c>
      <c r="R93" s="40">
        <v>0</v>
      </c>
      <c r="S93" s="40">
        <v>1</v>
      </c>
      <c r="T93" s="40">
        <v>5</v>
      </c>
      <c r="U93" s="40">
        <v>0</v>
      </c>
      <c r="V93" s="40">
        <v>0</v>
      </c>
      <c r="W93" s="40">
        <v>2</v>
      </c>
      <c r="X93" s="40">
        <v>0</v>
      </c>
      <c r="Y93" s="40">
        <v>0</v>
      </c>
      <c r="Z93" s="40">
        <v>0</v>
      </c>
      <c r="AA93" s="40">
        <v>0</v>
      </c>
      <c r="AB93" s="40">
        <v>3</v>
      </c>
      <c r="AC93" s="40">
        <v>0</v>
      </c>
      <c r="AD93" s="40">
        <v>0</v>
      </c>
      <c r="AE93" s="40">
        <v>5</v>
      </c>
      <c r="AF93" s="40">
        <v>1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40" t="s">
        <v>89</v>
      </c>
      <c r="AT93" s="28">
        <f t="shared" si="6"/>
        <v>2</v>
      </c>
      <c r="AU93" s="41">
        <v>0</v>
      </c>
      <c r="AV93" s="41">
        <v>0</v>
      </c>
      <c r="AW93" s="41">
        <v>1</v>
      </c>
      <c r="AX93" s="41">
        <v>1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29" t="s">
        <v>86</v>
      </c>
      <c r="BT93" s="30">
        <f t="shared" si="7"/>
        <v>39</v>
      </c>
      <c r="BU93" s="42">
        <v>7</v>
      </c>
      <c r="BV93" s="42">
        <v>1</v>
      </c>
      <c r="BW93" s="42">
        <v>1</v>
      </c>
      <c r="BX93" s="42">
        <v>1</v>
      </c>
      <c r="BY93" s="42">
        <v>1</v>
      </c>
      <c r="BZ93" s="42">
        <v>1</v>
      </c>
      <c r="CA93" s="42">
        <v>1</v>
      </c>
      <c r="CB93" s="42">
        <v>4</v>
      </c>
      <c r="CC93" s="42">
        <v>2</v>
      </c>
      <c r="CD93" s="42">
        <v>7</v>
      </c>
      <c r="CE93" s="42">
        <v>3</v>
      </c>
      <c r="CF93" s="42">
        <v>7</v>
      </c>
      <c r="CG93" s="31">
        <v>3</v>
      </c>
      <c r="CH93" s="31">
        <v>0</v>
      </c>
      <c r="CI93" s="31">
        <v>0</v>
      </c>
      <c r="CJ93" s="42">
        <v>0</v>
      </c>
      <c r="CK93" s="43" t="s">
        <v>87</v>
      </c>
    </row>
    <row r="94" spans="1:89" ht="18.75" customHeight="1">
      <c r="A94" s="33"/>
      <c r="B94" s="3" t="s">
        <v>184</v>
      </c>
      <c r="C94" s="35">
        <v>10</v>
      </c>
      <c r="D94" s="36">
        <v>225</v>
      </c>
      <c r="E94" s="37">
        <v>0</v>
      </c>
      <c r="F94" s="37"/>
      <c r="G94" s="37">
        <v>3</v>
      </c>
      <c r="H94" s="37">
        <v>71</v>
      </c>
      <c r="I94" s="38">
        <v>71</v>
      </c>
      <c r="J94" s="5">
        <f t="shared" si="4"/>
        <v>62</v>
      </c>
      <c r="K94" s="25">
        <f t="shared" si="5"/>
        <v>7</v>
      </c>
      <c r="L94" s="39"/>
      <c r="M94" s="39">
        <v>1</v>
      </c>
      <c r="N94" s="40">
        <v>1</v>
      </c>
      <c r="O94" s="40">
        <v>1</v>
      </c>
      <c r="P94" s="40"/>
      <c r="Q94" s="40">
        <v>1</v>
      </c>
      <c r="R94" s="40">
        <v>1</v>
      </c>
      <c r="S94" s="40">
        <v>1</v>
      </c>
      <c r="T94" s="40"/>
      <c r="U94" s="40"/>
      <c r="V94" s="40"/>
      <c r="W94" s="40"/>
      <c r="X94" s="40"/>
      <c r="Y94" s="40"/>
      <c r="Z94" s="40"/>
      <c r="AA94" s="40"/>
      <c r="AB94" s="40">
        <v>1</v>
      </c>
      <c r="AC94" s="40"/>
      <c r="AD94" s="40"/>
      <c r="AE94" s="40"/>
      <c r="AF94" s="40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40" t="s">
        <v>85</v>
      </c>
      <c r="AT94" s="28">
        <f t="shared" si="6"/>
        <v>47</v>
      </c>
      <c r="AU94" s="41">
        <v>1</v>
      </c>
      <c r="AV94" s="41">
        <v>0</v>
      </c>
      <c r="AW94" s="41">
        <v>1</v>
      </c>
      <c r="AX94" s="41">
        <v>1</v>
      </c>
      <c r="AY94" s="41">
        <v>1</v>
      </c>
      <c r="AZ94" s="41">
        <v>1</v>
      </c>
      <c r="BA94" s="41">
        <v>1</v>
      </c>
      <c r="BB94" s="41">
        <v>1</v>
      </c>
      <c r="BC94" s="41">
        <v>1</v>
      </c>
      <c r="BD94" s="41">
        <v>2</v>
      </c>
      <c r="BE94" s="41">
        <v>3</v>
      </c>
      <c r="BF94" s="41">
        <v>1</v>
      </c>
      <c r="BG94" s="41">
        <v>1</v>
      </c>
      <c r="BH94" s="41">
        <v>0</v>
      </c>
      <c r="BI94" s="41">
        <v>1</v>
      </c>
      <c r="BJ94" s="41">
        <v>0</v>
      </c>
      <c r="BK94" s="41">
        <v>0</v>
      </c>
      <c r="BL94" s="41">
        <v>0</v>
      </c>
      <c r="BM94" s="41">
        <v>0</v>
      </c>
      <c r="BN94" s="41">
        <v>0</v>
      </c>
      <c r="BO94" s="41">
        <v>15</v>
      </c>
      <c r="BP94" s="41">
        <v>3</v>
      </c>
      <c r="BQ94" s="41">
        <v>3</v>
      </c>
      <c r="BR94" s="41">
        <v>10</v>
      </c>
      <c r="BS94" s="29" t="s">
        <v>86</v>
      </c>
      <c r="BT94" s="30">
        <f t="shared" si="7"/>
        <v>8</v>
      </c>
      <c r="BU94" s="42">
        <v>2</v>
      </c>
      <c r="BV94" s="42">
        <v>1</v>
      </c>
      <c r="BW94" s="42">
        <v>1</v>
      </c>
      <c r="BX94" s="42">
        <v>1</v>
      </c>
      <c r="BY94" s="42">
        <v>1</v>
      </c>
      <c r="BZ94" s="42">
        <v>1</v>
      </c>
      <c r="CA94" s="42">
        <v>0</v>
      </c>
      <c r="CB94" s="42">
        <v>0</v>
      </c>
      <c r="CC94" s="42">
        <v>0</v>
      </c>
      <c r="CD94" s="42">
        <v>0</v>
      </c>
      <c r="CE94" s="42">
        <v>1</v>
      </c>
      <c r="CF94" s="42">
        <v>0</v>
      </c>
      <c r="CG94" s="31">
        <v>0</v>
      </c>
      <c r="CH94" s="31">
        <v>0</v>
      </c>
      <c r="CI94" s="31">
        <v>0</v>
      </c>
      <c r="CJ94" s="42">
        <v>0</v>
      </c>
      <c r="CK94" s="43" t="s">
        <v>87</v>
      </c>
    </row>
    <row r="95" spans="1:89" ht="18.75" customHeight="1">
      <c r="A95" s="33">
        <v>19</v>
      </c>
      <c r="B95" s="3" t="s">
        <v>185</v>
      </c>
      <c r="C95" s="33">
        <v>10</v>
      </c>
      <c r="D95" s="36" t="s">
        <v>107</v>
      </c>
      <c r="E95" s="37">
        <v>14</v>
      </c>
      <c r="F95" s="37"/>
      <c r="G95" s="37">
        <v>3</v>
      </c>
      <c r="H95" s="37">
        <v>77</v>
      </c>
      <c r="I95" s="38">
        <v>77</v>
      </c>
      <c r="J95" s="5">
        <f t="shared" si="4"/>
        <v>62</v>
      </c>
      <c r="K95" s="25">
        <f t="shared" si="5"/>
        <v>46</v>
      </c>
      <c r="L95" s="39">
        <v>1</v>
      </c>
      <c r="M95" s="39">
        <v>1</v>
      </c>
      <c r="N95" s="40">
        <v>1</v>
      </c>
      <c r="O95" s="40">
        <v>1</v>
      </c>
      <c r="P95" s="40">
        <v>2</v>
      </c>
      <c r="Q95" s="40">
        <v>1</v>
      </c>
      <c r="R95" s="40">
        <v>1</v>
      </c>
      <c r="S95" s="40">
        <v>1</v>
      </c>
      <c r="T95" s="40">
        <v>5</v>
      </c>
      <c r="U95" s="40">
        <v>2</v>
      </c>
      <c r="V95" s="40">
        <v>1</v>
      </c>
      <c r="W95" s="40">
        <v>2</v>
      </c>
      <c r="X95" s="40">
        <v>1</v>
      </c>
      <c r="Y95" s="40">
        <v>2</v>
      </c>
      <c r="Z95" s="40">
        <v>1</v>
      </c>
      <c r="AA95" s="40">
        <v>1</v>
      </c>
      <c r="AB95" s="40">
        <v>3</v>
      </c>
      <c r="AC95" s="40">
        <v>5</v>
      </c>
      <c r="AD95" s="40">
        <v>5</v>
      </c>
      <c r="AE95" s="40">
        <v>0</v>
      </c>
      <c r="AF95" s="40">
        <v>1</v>
      </c>
      <c r="AG95" s="39">
        <v>1</v>
      </c>
      <c r="AH95" s="39">
        <v>1</v>
      </c>
      <c r="AI95" s="39">
        <v>1</v>
      </c>
      <c r="AJ95" s="39"/>
      <c r="AK95" s="39"/>
      <c r="AL95" s="39">
        <v>1</v>
      </c>
      <c r="AM95" s="39">
        <v>1</v>
      </c>
      <c r="AN95" s="39" t="s">
        <v>94</v>
      </c>
      <c r="AO95" s="39"/>
      <c r="AP95" s="39"/>
      <c r="AQ95" s="39">
        <v>2</v>
      </c>
      <c r="AR95" s="39">
        <v>1</v>
      </c>
      <c r="AS95" s="40" t="s">
        <v>85</v>
      </c>
      <c r="AT95" s="28">
        <f t="shared" si="6"/>
        <v>0</v>
      </c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 t="s">
        <v>95</v>
      </c>
      <c r="BT95" s="30">
        <f t="shared" si="7"/>
        <v>16</v>
      </c>
      <c r="BU95" s="42">
        <v>7</v>
      </c>
      <c r="BV95" s="42">
        <v>1</v>
      </c>
      <c r="BW95" s="42">
        <v>1</v>
      </c>
      <c r="BX95" s="42">
        <v>1</v>
      </c>
      <c r="BY95" s="42">
        <v>1</v>
      </c>
      <c r="BZ95" s="42">
        <v>1</v>
      </c>
      <c r="CA95" s="42">
        <v>0</v>
      </c>
      <c r="CB95" s="42">
        <v>0</v>
      </c>
      <c r="CC95" s="42">
        <v>0</v>
      </c>
      <c r="CD95" s="42">
        <v>0</v>
      </c>
      <c r="CE95" s="42">
        <v>2</v>
      </c>
      <c r="CF95" s="42">
        <v>0</v>
      </c>
      <c r="CG95" s="31">
        <v>2</v>
      </c>
      <c r="CH95" s="31">
        <v>0</v>
      </c>
      <c r="CI95" s="31">
        <v>0</v>
      </c>
      <c r="CJ95" s="42">
        <v>0</v>
      </c>
      <c r="CK95" s="49" t="s">
        <v>96</v>
      </c>
    </row>
    <row r="96" spans="1:89" ht="18.75" customHeight="1">
      <c r="A96" s="33"/>
      <c r="B96" s="47" t="s">
        <v>186</v>
      </c>
      <c r="C96" s="36">
        <v>10</v>
      </c>
      <c r="D96" s="35">
        <v>319</v>
      </c>
      <c r="E96" s="37">
        <v>2</v>
      </c>
      <c r="F96" s="37"/>
      <c r="G96" s="37">
        <v>3</v>
      </c>
      <c r="H96" s="37">
        <v>114</v>
      </c>
      <c r="I96" s="38">
        <v>114</v>
      </c>
      <c r="J96" s="5">
        <f t="shared" si="4"/>
        <v>62</v>
      </c>
      <c r="K96" s="46">
        <f t="shared" si="5"/>
        <v>0</v>
      </c>
      <c r="L96" s="39">
        <v>0</v>
      </c>
      <c r="M96" s="39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27" t="s">
        <v>93</v>
      </c>
      <c r="AT96" s="28">
        <f t="shared" si="6"/>
        <v>31</v>
      </c>
      <c r="AU96" s="41">
        <v>1</v>
      </c>
      <c r="AV96" s="41">
        <v>1</v>
      </c>
      <c r="AW96" s="41"/>
      <c r="AX96" s="41">
        <v>1</v>
      </c>
      <c r="AY96" s="41">
        <v>1</v>
      </c>
      <c r="AZ96" s="41"/>
      <c r="BA96" s="41">
        <v>1</v>
      </c>
      <c r="BB96" s="41">
        <v>1</v>
      </c>
      <c r="BC96" s="41"/>
      <c r="BD96" s="41"/>
      <c r="BE96" s="41"/>
      <c r="BF96" s="41"/>
      <c r="BG96" s="41">
        <v>1</v>
      </c>
      <c r="BH96" s="41"/>
      <c r="BI96" s="41"/>
      <c r="BJ96" s="41">
        <v>10</v>
      </c>
      <c r="BK96" s="41">
        <v>5</v>
      </c>
      <c r="BL96" s="41"/>
      <c r="BM96" s="41">
        <v>5</v>
      </c>
      <c r="BN96" s="41">
        <v>4</v>
      </c>
      <c r="BO96" s="41"/>
      <c r="BP96" s="41"/>
      <c r="BQ96" s="41"/>
      <c r="BR96" s="41"/>
      <c r="BS96" s="41" t="s">
        <v>95</v>
      </c>
      <c r="BT96" s="30">
        <f t="shared" si="7"/>
        <v>31</v>
      </c>
      <c r="BU96" s="42">
        <v>7</v>
      </c>
      <c r="BV96" s="42">
        <v>1</v>
      </c>
      <c r="BW96" s="42">
        <v>0</v>
      </c>
      <c r="BX96" s="42">
        <v>1</v>
      </c>
      <c r="BY96" s="42">
        <v>1</v>
      </c>
      <c r="BZ96" s="42">
        <v>1</v>
      </c>
      <c r="CA96" s="42">
        <v>1</v>
      </c>
      <c r="CB96" s="42">
        <v>4</v>
      </c>
      <c r="CC96" s="42">
        <v>2</v>
      </c>
      <c r="CD96" s="42">
        <v>0</v>
      </c>
      <c r="CE96" s="42">
        <v>2</v>
      </c>
      <c r="CF96" s="42">
        <v>0</v>
      </c>
      <c r="CG96" s="31">
        <v>2</v>
      </c>
      <c r="CH96" s="31">
        <v>1</v>
      </c>
      <c r="CI96" s="31">
        <v>4</v>
      </c>
      <c r="CJ96" s="42">
        <v>4</v>
      </c>
      <c r="CK96" s="49" t="s">
        <v>96</v>
      </c>
    </row>
    <row r="97" spans="1:89" ht="18.75" customHeight="1">
      <c r="A97" s="33"/>
      <c r="B97" s="53" t="s">
        <v>175</v>
      </c>
      <c r="C97" s="33">
        <v>10</v>
      </c>
      <c r="D97" s="44">
        <v>103</v>
      </c>
      <c r="E97" s="45">
        <v>10</v>
      </c>
      <c r="F97" s="37"/>
      <c r="G97" s="37">
        <v>3</v>
      </c>
      <c r="H97" s="37">
        <v>21</v>
      </c>
      <c r="I97" s="38">
        <v>21</v>
      </c>
      <c r="J97" s="5">
        <f t="shared" si="4"/>
        <v>61</v>
      </c>
      <c r="K97" s="46">
        <f t="shared" si="5"/>
        <v>2</v>
      </c>
      <c r="L97" s="39">
        <v>0</v>
      </c>
      <c r="M97" s="39">
        <v>1</v>
      </c>
      <c r="N97" s="40">
        <v>1</v>
      </c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40" t="s">
        <v>89</v>
      </c>
      <c r="AT97" s="28">
        <f t="shared" si="6"/>
        <v>48</v>
      </c>
      <c r="AU97" s="41">
        <v>0</v>
      </c>
      <c r="AV97" s="41">
        <v>0</v>
      </c>
      <c r="AW97" s="41">
        <v>1</v>
      </c>
      <c r="AX97" s="41">
        <v>1</v>
      </c>
      <c r="AY97" s="41">
        <v>1</v>
      </c>
      <c r="AZ97" s="41">
        <v>0</v>
      </c>
      <c r="BA97" s="41">
        <v>1</v>
      </c>
      <c r="BB97" s="41">
        <v>1</v>
      </c>
      <c r="BC97" s="41">
        <v>1</v>
      </c>
      <c r="BD97" s="41">
        <v>2</v>
      </c>
      <c r="BE97" s="41">
        <v>3</v>
      </c>
      <c r="BF97" s="41">
        <v>1</v>
      </c>
      <c r="BG97" s="41">
        <v>1</v>
      </c>
      <c r="BH97" s="41">
        <v>1</v>
      </c>
      <c r="BI97" s="41">
        <v>1</v>
      </c>
      <c r="BJ97" s="41">
        <v>10</v>
      </c>
      <c r="BK97" s="41">
        <v>5</v>
      </c>
      <c r="BL97" s="41">
        <v>0</v>
      </c>
      <c r="BM97" s="41">
        <v>0</v>
      </c>
      <c r="BN97" s="41">
        <v>0</v>
      </c>
      <c r="BO97" s="41">
        <v>15</v>
      </c>
      <c r="BP97" s="41">
        <v>3</v>
      </c>
      <c r="BQ97" s="41">
        <v>0</v>
      </c>
      <c r="BR97" s="41">
        <v>0</v>
      </c>
      <c r="BS97" s="29" t="s">
        <v>86</v>
      </c>
      <c r="BT97" s="30">
        <f t="shared" si="7"/>
        <v>11</v>
      </c>
      <c r="BU97" s="42">
        <v>3</v>
      </c>
      <c r="BV97" s="42">
        <v>1</v>
      </c>
      <c r="BW97" s="42">
        <v>1</v>
      </c>
      <c r="BX97" s="42">
        <v>1</v>
      </c>
      <c r="BY97" s="42">
        <v>1</v>
      </c>
      <c r="BZ97" s="42">
        <v>1</v>
      </c>
      <c r="CA97" s="42">
        <v>0</v>
      </c>
      <c r="CB97" s="42">
        <v>0</v>
      </c>
      <c r="CC97" s="42">
        <v>0</v>
      </c>
      <c r="CD97" s="42">
        <v>0</v>
      </c>
      <c r="CE97" s="42">
        <v>3</v>
      </c>
      <c r="CF97" s="42">
        <v>0</v>
      </c>
      <c r="CG97" s="31">
        <v>0</v>
      </c>
      <c r="CH97" s="31">
        <v>0</v>
      </c>
      <c r="CI97" s="31">
        <v>0</v>
      </c>
      <c r="CJ97" s="42">
        <v>0</v>
      </c>
      <c r="CK97" s="43" t="s">
        <v>87</v>
      </c>
    </row>
    <row r="98" spans="1:89" ht="18.75" customHeight="1">
      <c r="A98" s="33"/>
      <c r="B98" s="34" t="s">
        <v>187</v>
      </c>
      <c r="C98" s="35">
        <v>10</v>
      </c>
      <c r="D98" s="45">
        <v>224</v>
      </c>
      <c r="E98" s="37">
        <v>12</v>
      </c>
      <c r="F98" s="37"/>
      <c r="G98" s="37">
        <v>3</v>
      </c>
      <c r="H98" s="37">
        <v>126</v>
      </c>
      <c r="I98" s="38">
        <v>126</v>
      </c>
      <c r="J98" s="5">
        <f t="shared" si="4"/>
        <v>59</v>
      </c>
      <c r="K98" s="46">
        <f t="shared" si="5"/>
        <v>32</v>
      </c>
      <c r="L98" s="39">
        <v>1</v>
      </c>
      <c r="M98" s="39">
        <v>1</v>
      </c>
      <c r="N98" s="40">
        <v>0</v>
      </c>
      <c r="O98" s="40">
        <v>1</v>
      </c>
      <c r="P98" s="40">
        <v>2</v>
      </c>
      <c r="Q98" s="40">
        <v>1</v>
      </c>
      <c r="R98" s="40">
        <v>1</v>
      </c>
      <c r="S98" s="40">
        <v>1</v>
      </c>
      <c r="T98" s="40">
        <v>5</v>
      </c>
      <c r="U98" s="40">
        <v>1</v>
      </c>
      <c r="V98" s="40">
        <v>1</v>
      </c>
      <c r="W98" s="40">
        <v>2</v>
      </c>
      <c r="X98" s="40">
        <v>1</v>
      </c>
      <c r="Y98" s="40">
        <v>2</v>
      </c>
      <c r="Z98" s="40">
        <v>1</v>
      </c>
      <c r="AA98" s="40">
        <v>1</v>
      </c>
      <c r="AB98" s="40">
        <v>2</v>
      </c>
      <c r="AC98" s="40">
        <v>0</v>
      </c>
      <c r="AD98" s="40">
        <v>0</v>
      </c>
      <c r="AE98" s="40">
        <v>5</v>
      </c>
      <c r="AF98" s="40">
        <v>1</v>
      </c>
      <c r="AG98" s="39">
        <v>1</v>
      </c>
      <c r="AH98" s="39">
        <v>1</v>
      </c>
      <c r="AI98" s="39">
        <v>0</v>
      </c>
      <c r="AJ98" s="39">
        <v>0</v>
      </c>
      <c r="AK98" s="39">
        <v>0</v>
      </c>
      <c r="AL98" s="39">
        <v>0</v>
      </c>
      <c r="AM98" s="39">
        <v>0</v>
      </c>
      <c r="AN98" s="39">
        <v>0</v>
      </c>
      <c r="AO98" s="39">
        <v>0</v>
      </c>
      <c r="AP98" s="39">
        <v>0</v>
      </c>
      <c r="AQ98" s="39">
        <v>0</v>
      </c>
      <c r="AR98" s="39">
        <v>0</v>
      </c>
      <c r="AS98" s="27" t="s">
        <v>93</v>
      </c>
      <c r="AT98" s="28">
        <f t="shared" si="6"/>
        <v>0</v>
      </c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 t="s">
        <v>95</v>
      </c>
      <c r="BT98" s="30">
        <f t="shared" si="7"/>
        <v>27</v>
      </c>
      <c r="BU98" s="42">
        <v>7</v>
      </c>
      <c r="BV98" s="42">
        <v>1</v>
      </c>
      <c r="BW98" s="42">
        <v>1</v>
      </c>
      <c r="BX98" s="42">
        <v>1</v>
      </c>
      <c r="BY98" s="42">
        <v>1</v>
      </c>
      <c r="BZ98" s="42">
        <v>1</v>
      </c>
      <c r="CA98" s="42">
        <v>1</v>
      </c>
      <c r="CB98" s="42">
        <v>4</v>
      </c>
      <c r="CC98" s="42">
        <v>2</v>
      </c>
      <c r="CD98" s="42">
        <v>0</v>
      </c>
      <c r="CE98" s="42">
        <v>4</v>
      </c>
      <c r="CF98" s="42">
        <v>0</v>
      </c>
      <c r="CG98" s="31">
        <v>4</v>
      </c>
      <c r="CH98" s="31">
        <v>0</v>
      </c>
      <c r="CI98" s="31">
        <v>0</v>
      </c>
      <c r="CJ98" s="42">
        <v>0</v>
      </c>
      <c r="CK98" s="49" t="s">
        <v>96</v>
      </c>
    </row>
    <row r="99" spans="1:89" ht="18.75" customHeight="1">
      <c r="A99" s="33">
        <v>12</v>
      </c>
      <c r="B99" s="3" t="s">
        <v>132</v>
      </c>
      <c r="C99" s="33">
        <v>10</v>
      </c>
      <c r="D99" s="48">
        <v>225</v>
      </c>
      <c r="E99" s="37">
        <v>10</v>
      </c>
      <c r="F99" s="37"/>
      <c r="G99" s="37">
        <v>3</v>
      </c>
      <c r="H99" s="37">
        <v>130</v>
      </c>
      <c r="I99" s="38">
        <v>130</v>
      </c>
      <c r="J99" s="5">
        <f t="shared" si="4"/>
        <v>58</v>
      </c>
      <c r="K99" s="46">
        <f t="shared" si="5"/>
        <v>0</v>
      </c>
      <c r="L99" s="39">
        <v>0</v>
      </c>
      <c r="M99" s="39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39">
        <v>0</v>
      </c>
      <c r="AH99" s="39">
        <v>0</v>
      </c>
      <c r="AI99" s="39">
        <v>0</v>
      </c>
      <c r="AJ99" s="39">
        <v>0</v>
      </c>
      <c r="AK99" s="39">
        <v>0</v>
      </c>
      <c r="AL99" s="39">
        <v>0</v>
      </c>
      <c r="AM99" s="39">
        <v>0</v>
      </c>
      <c r="AN99" s="39">
        <v>0</v>
      </c>
      <c r="AO99" s="39">
        <v>0</v>
      </c>
      <c r="AP99" s="39">
        <v>0</v>
      </c>
      <c r="AQ99" s="39">
        <v>0</v>
      </c>
      <c r="AR99" s="39">
        <v>0</v>
      </c>
      <c r="AS99" s="27" t="s">
        <v>93</v>
      </c>
      <c r="AT99" s="28">
        <f t="shared" si="6"/>
        <v>58</v>
      </c>
      <c r="AU99" s="41">
        <v>1</v>
      </c>
      <c r="AV99" s="41">
        <v>1</v>
      </c>
      <c r="AW99" s="41">
        <v>1</v>
      </c>
      <c r="AX99" s="41">
        <v>1</v>
      </c>
      <c r="AY99" s="41">
        <v>1</v>
      </c>
      <c r="AZ99" s="41">
        <v>1</v>
      </c>
      <c r="BA99" s="41">
        <v>1</v>
      </c>
      <c r="BB99" s="41">
        <v>1</v>
      </c>
      <c r="BC99" s="41">
        <v>1</v>
      </c>
      <c r="BD99" s="41"/>
      <c r="BE99" s="41">
        <v>3</v>
      </c>
      <c r="BF99" s="41">
        <v>1</v>
      </c>
      <c r="BG99" s="41">
        <v>1</v>
      </c>
      <c r="BH99" s="41">
        <v>1</v>
      </c>
      <c r="BI99" s="41">
        <v>1</v>
      </c>
      <c r="BJ99" s="41">
        <v>10</v>
      </c>
      <c r="BK99" s="41">
        <v>5</v>
      </c>
      <c r="BL99" s="41">
        <v>1</v>
      </c>
      <c r="BM99" s="41"/>
      <c r="BN99" s="41"/>
      <c r="BO99" s="41">
        <v>10</v>
      </c>
      <c r="BP99" s="41">
        <v>3</v>
      </c>
      <c r="BQ99" s="41">
        <v>3</v>
      </c>
      <c r="BR99" s="41">
        <v>10</v>
      </c>
      <c r="BS99" s="41" t="s">
        <v>95</v>
      </c>
      <c r="BT99" s="30">
        <f t="shared" si="7"/>
        <v>0</v>
      </c>
      <c r="BU99" s="42">
        <v>0</v>
      </c>
      <c r="BV99" s="42">
        <v>0</v>
      </c>
      <c r="BW99" s="42">
        <v>0</v>
      </c>
      <c r="BX99" s="42">
        <v>0</v>
      </c>
      <c r="BY99" s="42">
        <v>0</v>
      </c>
      <c r="BZ99" s="42">
        <v>0</v>
      </c>
      <c r="CA99" s="42">
        <v>0</v>
      </c>
      <c r="CB99" s="42">
        <v>0</v>
      </c>
      <c r="CC99" s="42">
        <v>0</v>
      </c>
      <c r="CD99" s="42">
        <v>0</v>
      </c>
      <c r="CE99" s="42">
        <v>0</v>
      </c>
      <c r="CF99" s="42">
        <v>0</v>
      </c>
      <c r="CG99" s="42">
        <v>0</v>
      </c>
      <c r="CH99" s="42">
        <v>0</v>
      </c>
      <c r="CI99" s="42">
        <v>0</v>
      </c>
      <c r="CJ99" s="42">
        <v>0</v>
      </c>
      <c r="CK99" s="49" t="s">
        <v>96</v>
      </c>
    </row>
    <row r="100" spans="1:89" ht="18.75" customHeight="1">
      <c r="A100" s="33"/>
      <c r="B100" s="47" t="s">
        <v>188</v>
      </c>
      <c r="C100" s="36">
        <v>10</v>
      </c>
      <c r="D100" s="36" t="s">
        <v>107</v>
      </c>
      <c r="E100" s="37">
        <v>8</v>
      </c>
      <c r="F100" s="37"/>
      <c r="G100" s="37">
        <v>3</v>
      </c>
      <c r="H100" s="37">
        <v>61</v>
      </c>
      <c r="I100" s="38">
        <v>61</v>
      </c>
      <c r="J100" s="5">
        <f t="shared" si="4"/>
        <v>54</v>
      </c>
      <c r="K100" s="25">
        <f t="shared" si="5"/>
        <v>22</v>
      </c>
      <c r="L100" s="39">
        <v>1</v>
      </c>
      <c r="M100" s="39">
        <v>1</v>
      </c>
      <c r="N100" s="40">
        <v>1</v>
      </c>
      <c r="O100" s="40">
        <v>1</v>
      </c>
      <c r="P100" s="40">
        <v>2</v>
      </c>
      <c r="Q100" s="40">
        <v>1</v>
      </c>
      <c r="R100" s="40">
        <v>1</v>
      </c>
      <c r="S100" s="40">
        <v>1</v>
      </c>
      <c r="T100" s="40">
        <v>5</v>
      </c>
      <c r="U100" s="40">
        <v>2</v>
      </c>
      <c r="V100" s="40">
        <v>1</v>
      </c>
      <c r="W100" s="40">
        <v>2</v>
      </c>
      <c r="X100" s="40">
        <v>1</v>
      </c>
      <c r="Y100" s="40"/>
      <c r="Z100" s="40">
        <v>1</v>
      </c>
      <c r="AA100" s="40"/>
      <c r="AB100" s="40"/>
      <c r="AC100" s="40">
        <v>1</v>
      </c>
      <c r="AD100" s="40"/>
      <c r="AE100" s="40"/>
      <c r="AF100" s="40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40" t="s">
        <v>85</v>
      </c>
      <c r="AT100" s="28">
        <f t="shared" si="6"/>
        <v>9</v>
      </c>
      <c r="AU100" s="41">
        <v>0</v>
      </c>
      <c r="AV100" s="41">
        <v>0</v>
      </c>
      <c r="AW100" s="41">
        <v>1</v>
      </c>
      <c r="AX100" s="41">
        <v>1</v>
      </c>
      <c r="AY100" s="41">
        <v>1</v>
      </c>
      <c r="AZ100" s="41">
        <v>1</v>
      </c>
      <c r="BA100" s="41">
        <v>1</v>
      </c>
      <c r="BB100" s="41">
        <v>1</v>
      </c>
      <c r="BC100" s="41">
        <v>1</v>
      </c>
      <c r="BD100" s="41">
        <v>2</v>
      </c>
      <c r="BE100" s="41">
        <v>0</v>
      </c>
      <c r="BF100" s="41">
        <v>0</v>
      </c>
      <c r="BG100" s="41">
        <v>0</v>
      </c>
      <c r="BH100" s="41">
        <v>0</v>
      </c>
      <c r="BI100" s="41">
        <v>0</v>
      </c>
      <c r="BJ100" s="41">
        <v>0</v>
      </c>
      <c r="BK100" s="41">
        <v>0</v>
      </c>
      <c r="BL100" s="41">
        <v>0</v>
      </c>
      <c r="BM100" s="41">
        <v>0</v>
      </c>
      <c r="BN100" s="41">
        <v>0</v>
      </c>
      <c r="BO100" s="41">
        <v>0</v>
      </c>
      <c r="BP100" s="41">
        <v>0</v>
      </c>
      <c r="BQ100" s="41">
        <v>0</v>
      </c>
      <c r="BR100" s="41">
        <v>0</v>
      </c>
      <c r="BS100" s="29" t="s">
        <v>86</v>
      </c>
      <c r="BT100" s="30">
        <f t="shared" si="7"/>
        <v>23</v>
      </c>
      <c r="BU100" s="42">
        <v>0</v>
      </c>
      <c r="BV100" s="42">
        <v>1</v>
      </c>
      <c r="BW100" s="42">
        <v>1</v>
      </c>
      <c r="BX100" s="42">
        <v>1</v>
      </c>
      <c r="BY100" s="42">
        <v>1</v>
      </c>
      <c r="BZ100" s="42">
        <v>1</v>
      </c>
      <c r="CA100" s="42">
        <v>1</v>
      </c>
      <c r="CB100" s="42">
        <v>4</v>
      </c>
      <c r="CC100" s="42">
        <v>2</v>
      </c>
      <c r="CD100" s="42">
        <v>3</v>
      </c>
      <c r="CE100" s="42">
        <v>0</v>
      </c>
      <c r="CF100" s="42">
        <v>3</v>
      </c>
      <c r="CG100" s="31">
        <v>0</v>
      </c>
      <c r="CH100" s="31">
        <v>1</v>
      </c>
      <c r="CI100" s="31">
        <v>0</v>
      </c>
      <c r="CJ100" s="42">
        <v>4</v>
      </c>
      <c r="CK100" s="43" t="s">
        <v>87</v>
      </c>
    </row>
    <row r="101" spans="1:89" ht="18.75" customHeight="1">
      <c r="A101" s="33"/>
      <c r="B101" s="47" t="s">
        <v>189</v>
      </c>
      <c r="C101" s="33">
        <v>10</v>
      </c>
      <c r="D101" s="45">
        <v>123</v>
      </c>
      <c r="E101" s="37">
        <v>10</v>
      </c>
      <c r="F101" s="37"/>
      <c r="G101" s="37">
        <v>3</v>
      </c>
      <c r="H101" s="37">
        <v>115</v>
      </c>
      <c r="I101" s="38">
        <v>115</v>
      </c>
      <c r="J101" s="5">
        <f t="shared" si="4"/>
        <v>53</v>
      </c>
      <c r="K101" s="46">
        <f t="shared" si="5"/>
        <v>0</v>
      </c>
      <c r="L101" s="39">
        <v>0</v>
      </c>
      <c r="M101" s="39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39">
        <v>0</v>
      </c>
      <c r="AH101" s="39">
        <v>0</v>
      </c>
      <c r="AI101" s="39">
        <v>0</v>
      </c>
      <c r="AJ101" s="39">
        <v>0</v>
      </c>
      <c r="AK101" s="39">
        <v>0</v>
      </c>
      <c r="AL101" s="39">
        <v>0</v>
      </c>
      <c r="AM101" s="39">
        <v>0</v>
      </c>
      <c r="AN101" s="39">
        <v>0</v>
      </c>
      <c r="AO101" s="39">
        <v>0</v>
      </c>
      <c r="AP101" s="39">
        <v>0</v>
      </c>
      <c r="AQ101" s="39">
        <v>0</v>
      </c>
      <c r="AR101" s="39">
        <v>0</v>
      </c>
      <c r="AS101" s="27" t="s">
        <v>93</v>
      </c>
      <c r="AT101" s="28">
        <f t="shared" si="6"/>
        <v>48</v>
      </c>
      <c r="AU101" s="41">
        <v>1</v>
      </c>
      <c r="AV101" s="41">
        <v>1</v>
      </c>
      <c r="AW101" s="41">
        <v>1</v>
      </c>
      <c r="AX101" s="41">
        <v>1</v>
      </c>
      <c r="AY101" s="41">
        <v>1</v>
      </c>
      <c r="AZ101" s="41">
        <v>1</v>
      </c>
      <c r="BA101" s="41">
        <v>1</v>
      </c>
      <c r="BB101" s="41">
        <v>1</v>
      </c>
      <c r="BC101" s="41">
        <v>1</v>
      </c>
      <c r="BD101" s="41"/>
      <c r="BE101" s="41">
        <v>3</v>
      </c>
      <c r="BF101" s="41">
        <v>1</v>
      </c>
      <c r="BG101" s="41">
        <v>1</v>
      </c>
      <c r="BH101" s="41">
        <v>1</v>
      </c>
      <c r="BI101" s="41">
        <v>1</v>
      </c>
      <c r="BJ101" s="41">
        <v>10</v>
      </c>
      <c r="BK101" s="41">
        <v>5</v>
      </c>
      <c r="BL101" s="41">
        <v>1</v>
      </c>
      <c r="BM101" s="41"/>
      <c r="BN101" s="41"/>
      <c r="BO101" s="41"/>
      <c r="BP101" s="41">
        <v>3</v>
      </c>
      <c r="BQ101" s="41">
        <v>3</v>
      </c>
      <c r="BR101" s="41">
        <v>10</v>
      </c>
      <c r="BS101" s="41" t="s">
        <v>95</v>
      </c>
      <c r="BT101" s="30">
        <f t="shared" si="7"/>
        <v>5</v>
      </c>
      <c r="BU101" s="42">
        <v>0</v>
      </c>
      <c r="BV101" s="42">
        <v>1</v>
      </c>
      <c r="BW101" s="42">
        <v>1</v>
      </c>
      <c r="BX101" s="42">
        <v>1</v>
      </c>
      <c r="BY101" s="42">
        <v>1</v>
      </c>
      <c r="BZ101" s="42">
        <v>1</v>
      </c>
      <c r="CA101" s="42">
        <v>0</v>
      </c>
      <c r="CB101" s="42">
        <v>0</v>
      </c>
      <c r="CC101" s="42">
        <v>0</v>
      </c>
      <c r="CD101" s="42">
        <v>0</v>
      </c>
      <c r="CE101" s="42">
        <v>0</v>
      </c>
      <c r="CF101" s="42">
        <v>0</v>
      </c>
      <c r="CG101" s="31">
        <v>0</v>
      </c>
      <c r="CH101" s="31">
        <v>0</v>
      </c>
      <c r="CI101" s="31">
        <v>0</v>
      </c>
      <c r="CJ101" s="42">
        <v>0</v>
      </c>
      <c r="CK101" s="49" t="s">
        <v>96</v>
      </c>
    </row>
    <row r="102" spans="1:89" ht="18.75" customHeight="1">
      <c r="A102" s="33"/>
      <c r="B102" s="47" t="s">
        <v>190</v>
      </c>
      <c r="C102" s="36">
        <v>10</v>
      </c>
      <c r="D102" s="36">
        <v>320</v>
      </c>
      <c r="E102" s="37">
        <v>10</v>
      </c>
      <c r="F102" s="37"/>
      <c r="G102" s="37">
        <v>3</v>
      </c>
      <c r="H102" s="37">
        <v>19</v>
      </c>
      <c r="I102" s="38">
        <v>19</v>
      </c>
      <c r="J102" s="5">
        <f t="shared" si="4"/>
        <v>51</v>
      </c>
      <c r="K102" s="46">
        <f t="shared" si="5"/>
        <v>10</v>
      </c>
      <c r="L102" s="39">
        <v>0</v>
      </c>
      <c r="M102" s="39">
        <v>1</v>
      </c>
      <c r="N102" s="40">
        <v>1</v>
      </c>
      <c r="O102" s="40">
        <v>0</v>
      </c>
      <c r="P102" s="40">
        <v>0</v>
      </c>
      <c r="Q102" s="40">
        <v>1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39">
        <v>0</v>
      </c>
      <c r="AH102" s="39">
        <v>1</v>
      </c>
      <c r="AI102" s="39">
        <v>1</v>
      </c>
      <c r="AJ102" s="39">
        <v>1</v>
      </c>
      <c r="AK102" s="39">
        <v>1</v>
      </c>
      <c r="AL102" s="39">
        <v>0</v>
      </c>
      <c r="AM102" s="39">
        <v>1</v>
      </c>
      <c r="AN102" s="39">
        <v>0</v>
      </c>
      <c r="AO102" s="39">
        <v>0</v>
      </c>
      <c r="AP102" s="39">
        <v>0</v>
      </c>
      <c r="AQ102" s="39">
        <v>2</v>
      </c>
      <c r="AR102" s="39">
        <v>0</v>
      </c>
      <c r="AS102" s="40" t="s">
        <v>89</v>
      </c>
      <c r="AT102" s="28">
        <f t="shared" si="6"/>
        <v>35</v>
      </c>
      <c r="AU102" s="41">
        <v>0</v>
      </c>
      <c r="AV102" s="41">
        <v>0</v>
      </c>
      <c r="AW102" s="41">
        <v>0</v>
      </c>
      <c r="AX102" s="41">
        <v>1</v>
      </c>
      <c r="AY102" s="41">
        <v>1</v>
      </c>
      <c r="AZ102" s="41">
        <v>0</v>
      </c>
      <c r="BA102" s="41">
        <v>1</v>
      </c>
      <c r="BB102" s="41">
        <v>1</v>
      </c>
      <c r="BC102" s="41">
        <v>1</v>
      </c>
      <c r="BD102" s="41">
        <v>2</v>
      </c>
      <c r="BE102" s="41">
        <v>3</v>
      </c>
      <c r="BF102" s="41">
        <v>1</v>
      </c>
      <c r="BG102" s="41">
        <v>1</v>
      </c>
      <c r="BH102" s="41">
        <v>0</v>
      </c>
      <c r="BI102" s="41">
        <v>0</v>
      </c>
      <c r="BJ102" s="41">
        <v>0</v>
      </c>
      <c r="BK102" s="41">
        <v>5</v>
      </c>
      <c r="BL102" s="41">
        <v>0</v>
      </c>
      <c r="BM102" s="41">
        <v>0</v>
      </c>
      <c r="BN102" s="41">
        <v>0</v>
      </c>
      <c r="BO102" s="41">
        <v>15</v>
      </c>
      <c r="BP102" s="41">
        <v>3</v>
      </c>
      <c r="BQ102" s="41">
        <v>0</v>
      </c>
      <c r="BR102" s="41">
        <v>0</v>
      </c>
      <c r="BS102" s="29" t="s">
        <v>86</v>
      </c>
      <c r="BT102" s="30">
        <f t="shared" si="7"/>
        <v>6</v>
      </c>
      <c r="BU102" s="42">
        <v>0</v>
      </c>
      <c r="BV102" s="42">
        <v>1</v>
      </c>
      <c r="BW102" s="42">
        <v>1</v>
      </c>
      <c r="BX102" s="42">
        <v>1</v>
      </c>
      <c r="BY102" s="42">
        <v>1</v>
      </c>
      <c r="BZ102" s="42">
        <v>1</v>
      </c>
      <c r="CA102" s="42">
        <v>0</v>
      </c>
      <c r="CB102" s="42">
        <v>0</v>
      </c>
      <c r="CC102" s="42">
        <v>0</v>
      </c>
      <c r="CD102" s="42">
        <v>0</v>
      </c>
      <c r="CE102" s="42">
        <v>0</v>
      </c>
      <c r="CF102" s="42">
        <v>0</v>
      </c>
      <c r="CG102" s="31">
        <v>0</v>
      </c>
      <c r="CH102" s="31">
        <v>1</v>
      </c>
      <c r="CI102" s="31">
        <v>0</v>
      </c>
      <c r="CJ102" s="42">
        <v>0</v>
      </c>
      <c r="CK102" s="43" t="s">
        <v>87</v>
      </c>
    </row>
    <row r="103" spans="1:89" ht="18.75" customHeight="1">
      <c r="A103" s="33"/>
      <c r="B103" s="51" t="s">
        <v>191</v>
      </c>
      <c r="C103" s="33">
        <v>10</v>
      </c>
      <c r="D103" s="45">
        <v>224</v>
      </c>
      <c r="E103" s="37">
        <v>6</v>
      </c>
      <c r="F103" s="37"/>
      <c r="G103" s="37">
        <v>3</v>
      </c>
      <c r="H103" s="37">
        <v>41</v>
      </c>
      <c r="I103" s="38">
        <v>41</v>
      </c>
      <c r="J103" s="5">
        <f t="shared" si="4"/>
        <v>45</v>
      </c>
      <c r="K103" s="46">
        <f t="shared" si="5"/>
        <v>18</v>
      </c>
      <c r="L103" s="39"/>
      <c r="M103" s="39">
        <v>1</v>
      </c>
      <c r="N103" s="40">
        <v>1</v>
      </c>
      <c r="O103" s="40">
        <v>1</v>
      </c>
      <c r="P103" s="40">
        <v>2</v>
      </c>
      <c r="Q103" s="40">
        <v>1</v>
      </c>
      <c r="R103" s="40">
        <v>0</v>
      </c>
      <c r="S103" s="40">
        <v>1</v>
      </c>
      <c r="T103" s="40">
        <v>0</v>
      </c>
      <c r="U103" s="40">
        <v>2</v>
      </c>
      <c r="V103" s="40">
        <v>1</v>
      </c>
      <c r="W103" s="40">
        <v>2</v>
      </c>
      <c r="X103" s="40">
        <v>1</v>
      </c>
      <c r="Y103" s="40">
        <v>2</v>
      </c>
      <c r="Z103" s="40">
        <v>1</v>
      </c>
      <c r="AA103" s="40">
        <v>1</v>
      </c>
      <c r="AB103" s="40">
        <v>1</v>
      </c>
      <c r="AC103" s="40">
        <v>0</v>
      </c>
      <c r="AD103" s="40">
        <v>0</v>
      </c>
      <c r="AE103" s="40">
        <v>0</v>
      </c>
      <c r="AF103" s="40">
        <v>0</v>
      </c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40" t="s">
        <v>89</v>
      </c>
      <c r="AT103" s="28">
        <f t="shared" si="6"/>
        <v>0</v>
      </c>
      <c r="AU103" s="41">
        <v>0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0</v>
      </c>
      <c r="BG103" s="41">
        <v>0</v>
      </c>
      <c r="BH103" s="41">
        <v>0</v>
      </c>
      <c r="BI103" s="41">
        <v>0</v>
      </c>
      <c r="BJ103" s="41">
        <v>0</v>
      </c>
      <c r="BK103" s="41">
        <v>0</v>
      </c>
      <c r="BL103" s="41">
        <v>0</v>
      </c>
      <c r="BM103" s="41">
        <v>0</v>
      </c>
      <c r="BN103" s="41">
        <v>0</v>
      </c>
      <c r="BO103" s="41">
        <v>0</v>
      </c>
      <c r="BP103" s="41">
        <v>0</v>
      </c>
      <c r="BQ103" s="41">
        <v>0</v>
      </c>
      <c r="BR103" s="41">
        <v>0</v>
      </c>
      <c r="BS103" s="29" t="s">
        <v>86</v>
      </c>
      <c r="BT103" s="30">
        <f t="shared" si="7"/>
        <v>27</v>
      </c>
      <c r="BU103" s="42">
        <v>7</v>
      </c>
      <c r="BV103" s="42">
        <v>1</v>
      </c>
      <c r="BW103" s="42">
        <v>1</v>
      </c>
      <c r="BX103" s="42">
        <v>1</v>
      </c>
      <c r="BY103" s="42">
        <v>1</v>
      </c>
      <c r="BZ103" s="42">
        <v>1</v>
      </c>
      <c r="CA103" s="42">
        <v>1</v>
      </c>
      <c r="CB103" s="42">
        <v>4</v>
      </c>
      <c r="CC103" s="42">
        <v>2</v>
      </c>
      <c r="CD103" s="42">
        <v>0</v>
      </c>
      <c r="CE103" s="42">
        <v>4</v>
      </c>
      <c r="CF103" s="42">
        <v>0</v>
      </c>
      <c r="CG103" s="31">
        <v>4</v>
      </c>
      <c r="CH103" s="31">
        <v>0</v>
      </c>
      <c r="CI103" s="31">
        <v>0</v>
      </c>
      <c r="CJ103" s="42">
        <v>0</v>
      </c>
      <c r="CK103" s="43" t="s">
        <v>87</v>
      </c>
    </row>
    <row r="104" spans="1:89" ht="18.75" customHeight="1">
      <c r="A104" s="33"/>
      <c r="B104" s="50" t="s">
        <v>192</v>
      </c>
      <c r="C104" s="33">
        <v>10</v>
      </c>
      <c r="D104" s="36">
        <v>124</v>
      </c>
      <c r="E104" s="37">
        <v>4</v>
      </c>
      <c r="F104" s="37"/>
      <c r="G104" s="37">
        <v>3</v>
      </c>
      <c r="H104" s="37">
        <v>129</v>
      </c>
      <c r="I104" s="38">
        <v>129</v>
      </c>
      <c r="J104" s="5">
        <f t="shared" si="4"/>
        <v>45</v>
      </c>
      <c r="K104" s="46">
        <f t="shared" si="5"/>
        <v>6</v>
      </c>
      <c r="L104" s="39">
        <v>0</v>
      </c>
      <c r="M104" s="39">
        <v>0</v>
      </c>
      <c r="N104" s="40">
        <v>0</v>
      </c>
      <c r="O104" s="40">
        <v>0</v>
      </c>
      <c r="P104" s="40">
        <v>0</v>
      </c>
      <c r="Q104" s="40">
        <v>1</v>
      </c>
      <c r="R104" s="40">
        <v>1</v>
      </c>
      <c r="S104" s="40">
        <v>1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39">
        <v>1</v>
      </c>
      <c r="AH104" s="39">
        <v>1</v>
      </c>
      <c r="AI104" s="39">
        <v>1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27" t="s">
        <v>93</v>
      </c>
      <c r="AT104" s="28">
        <f t="shared" si="6"/>
        <v>24</v>
      </c>
      <c r="AU104" s="41"/>
      <c r="AV104" s="41"/>
      <c r="AW104" s="41"/>
      <c r="AX104" s="41">
        <v>1</v>
      </c>
      <c r="AY104" s="41"/>
      <c r="AZ104" s="41"/>
      <c r="BA104" s="41">
        <v>1</v>
      </c>
      <c r="BB104" s="41"/>
      <c r="BC104" s="41">
        <v>1</v>
      </c>
      <c r="BD104" s="41"/>
      <c r="BE104" s="41">
        <v>3</v>
      </c>
      <c r="BF104" s="41"/>
      <c r="BG104" s="41">
        <v>1</v>
      </c>
      <c r="BH104" s="41">
        <v>1</v>
      </c>
      <c r="BI104" s="41">
        <v>1</v>
      </c>
      <c r="BJ104" s="41">
        <v>10</v>
      </c>
      <c r="BK104" s="41">
        <v>5</v>
      </c>
      <c r="BL104" s="41"/>
      <c r="BM104" s="41"/>
      <c r="BN104" s="41"/>
      <c r="BO104" s="41"/>
      <c r="BP104" s="41"/>
      <c r="BQ104" s="41"/>
      <c r="BR104" s="41"/>
      <c r="BS104" s="41" t="s">
        <v>95</v>
      </c>
      <c r="BT104" s="30">
        <f t="shared" si="7"/>
        <v>15</v>
      </c>
      <c r="BU104" s="42">
        <v>7</v>
      </c>
      <c r="BV104" s="42">
        <v>1</v>
      </c>
      <c r="BW104" s="42">
        <v>0</v>
      </c>
      <c r="BX104" s="42">
        <v>1</v>
      </c>
      <c r="BY104" s="42">
        <v>1</v>
      </c>
      <c r="BZ104" s="42">
        <v>1</v>
      </c>
      <c r="CA104" s="42">
        <v>0</v>
      </c>
      <c r="CB104" s="42">
        <v>0</v>
      </c>
      <c r="CC104" s="42">
        <v>0</v>
      </c>
      <c r="CD104" s="42">
        <v>0</v>
      </c>
      <c r="CE104" s="42">
        <v>2</v>
      </c>
      <c r="CF104" s="42">
        <v>0</v>
      </c>
      <c r="CG104" s="31">
        <v>1</v>
      </c>
      <c r="CH104" s="31">
        <v>1</v>
      </c>
      <c r="CI104" s="31">
        <v>0</v>
      </c>
      <c r="CJ104" s="42">
        <v>0</v>
      </c>
      <c r="CK104" s="49" t="s">
        <v>96</v>
      </c>
    </row>
    <row r="105" spans="1:89" ht="18.75" customHeight="1">
      <c r="A105" s="33"/>
      <c r="B105" s="3" t="s">
        <v>193</v>
      </c>
      <c r="C105" s="45">
        <v>10</v>
      </c>
      <c r="D105" s="45">
        <v>123</v>
      </c>
      <c r="E105" s="37">
        <v>0</v>
      </c>
      <c r="F105" s="37"/>
      <c r="G105" s="37">
        <v>3</v>
      </c>
      <c r="H105" s="37">
        <v>138</v>
      </c>
      <c r="I105" s="38">
        <v>138</v>
      </c>
      <c r="J105" s="5">
        <f t="shared" si="4"/>
        <v>45</v>
      </c>
      <c r="K105" s="46">
        <f t="shared" si="5"/>
        <v>21</v>
      </c>
      <c r="L105" s="39">
        <v>0</v>
      </c>
      <c r="M105" s="39">
        <v>0</v>
      </c>
      <c r="N105" s="40">
        <v>0</v>
      </c>
      <c r="O105" s="40">
        <v>1</v>
      </c>
      <c r="P105" s="40">
        <v>2</v>
      </c>
      <c r="Q105" s="40">
        <v>1</v>
      </c>
      <c r="R105" s="40">
        <v>1</v>
      </c>
      <c r="S105" s="40">
        <v>1</v>
      </c>
      <c r="T105" s="40">
        <v>0</v>
      </c>
      <c r="U105" s="40">
        <v>2</v>
      </c>
      <c r="V105" s="40">
        <v>0</v>
      </c>
      <c r="W105" s="40">
        <v>2</v>
      </c>
      <c r="X105" s="40">
        <v>1</v>
      </c>
      <c r="Y105" s="40">
        <v>0</v>
      </c>
      <c r="Z105" s="40">
        <v>1</v>
      </c>
      <c r="AA105" s="40">
        <v>0</v>
      </c>
      <c r="AB105" s="40">
        <v>0</v>
      </c>
      <c r="AC105" s="40">
        <v>5</v>
      </c>
      <c r="AD105" s="40">
        <v>0</v>
      </c>
      <c r="AE105" s="40">
        <v>0</v>
      </c>
      <c r="AF105" s="40">
        <v>1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0</v>
      </c>
      <c r="AM105" s="39">
        <v>0</v>
      </c>
      <c r="AN105" s="39">
        <v>0</v>
      </c>
      <c r="AO105" s="39">
        <v>0</v>
      </c>
      <c r="AP105" s="39">
        <v>0</v>
      </c>
      <c r="AQ105" s="39">
        <v>2</v>
      </c>
      <c r="AR105" s="39">
        <v>1</v>
      </c>
      <c r="AS105" s="27" t="s">
        <v>93</v>
      </c>
      <c r="AT105" s="28">
        <f t="shared" si="6"/>
        <v>0</v>
      </c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 t="s">
        <v>95</v>
      </c>
      <c r="BT105" s="30">
        <f t="shared" si="7"/>
        <v>24</v>
      </c>
      <c r="BU105" s="42">
        <v>7</v>
      </c>
      <c r="BV105" s="42">
        <v>1</v>
      </c>
      <c r="BW105" s="42">
        <v>1</v>
      </c>
      <c r="BX105" s="42">
        <v>1</v>
      </c>
      <c r="BY105" s="42">
        <v>1</v>
      </c>
      <c r="BZ105" s="42">
        <v>0</v>
      </c>
      <c r="CA105" s="42">
        <v>0</v>
      </c>
      <c r="CB105" s="42">
        <v>0</v>
      </c>
      <c r="CC105" s="42">
        <v>0</v>
      </c>
      <c r="CD105" s="42">
        <v>0</v>
      </c>
      <c r="CE105" s="42">
        <v>4</v>
      </c>
      <c r="CF105" s="42">
        <v>0</v>
      </c>
      <c r="CG105" s="31">
        <v>4</v>
      </c>
      <c r="CH105" s="31">
        <v>1</v>
      </c>
      <c r="CI105" s="31">
        <v>4</v>
      </c>
      <c r="CJ105" s="42">
        <v>0</v>
      </c>
      <c r="CK105" s="43" t="s">
        <v>87</v>
      </c>
    </row>
    <row r="106" spans="1:89" ht="18.75" customHeight="1">
      <c r="A106" s="33"/>
      <c r="B106" s="47" t="s">
        <v>194</v>
      </c>
      <c r="C106" s="36">
        <v>10</v>
      </c>
      <c r="D106" s="36">
        <v>123</v>
      </c>
      <c r="E106" s="37">
        <v>4</v>
      </c>
      <c r="F106" s="37"/>
      <c r="G106" s="37">
        <v>3</v>
      </c>
      <c r="H106" s="37">
        <v>140</v>
      </c>
      <c r="I106" s="38">
        <v>140</v>
      </c>
      <c r="J106" s="5">
        <f t="shared" si="4"/>
        <v>45</v>
      </c>
      <c r="K106" s="46">
        <f t="shared" si="5"/>
        <v>20</v>
      </c>
      <c r="L106" s="39">
        <v>0</v>
      </c>
      <c r="M106" s="39">
        <v>0</v>
      </c>
      <c r="N106" s="40">
        <v>0</v>
      </c>
      <c r="O106" s="40">
        <v>0</v>
      </c>
      <c r="P106" s="40">
        <v>0</v>
      </c>
      <c r="Q106" s="40">
        <v>1</v>
      </c>
      <c r="R106" s="40">
        <v>1</v>
      </c>
      <c r="S106" s="40">
        <v>1</v>
      </c>
      <c r="T106" s="40">
        <v>0</v>
      </c>
      <c r="U106" s="40">
        <v>2</v>
      </c>
      <c r="V106" s="40">
        <v>0</v>
      </c>
      <c r="W106" s="40">
        <v>1</v>
      </c>
      <c r="X106" s="40">
        <v>1</v>
      </c>
      <c r="Y106" s="40">
        <v>1</v>
      </c>
      <c r="Z106" s="40">
        <v>1</v>
      </c>
      <c r="AA106" s="40">
        <v>1</v>
      </c>
      <c r="AB106" s="40">
        <v>0</v>
      </c>
      <c r="AC106" s="40">
        <v>5</v>
      </c>
      <c r="AD106" s="40">
        <v>0</v>
      </c>
      <c r="AE106" s="40">
        <v>0</v>
      </c>
      <c r="AF106" s="40">
        <v>0</v>
      </c>
      <c r="AG106" s="39">
        <v>0</v>
      </c>
      <c r="AH106" s="39">
        <v>1</v>
      </c>
      <c r="AI106" s="39">
        <v>1</v>
      </c>
      <c r="AJ106" s="39">
        <v>0</v>
      </c>
      <c r="AK106" s="39">
        <v>1</v>
      </c>
      <c r="AL106" s="39">
        <v>0</v>
      </c>
      <c r="AM106" s="39">
        <v>0</v>
      </c>
      <c r="AN106" s="39">
        <v>0</v>
      </c>
      <c r="AO106" s="39">
        <v>0</v>
      </c>
      <c r="AP106" s="39">
        <v>0</v>
      </c>
      <c r="AQ106" s="39">
        <v>2</v>
      </c>
      <c r="AR106" s="39">
        <v>0</v>
      </c>
      <c r="AS106" s="27" t="s">
        <v>93</v>
      </c>
      <c r="AT106" s="28">
        <f t="shared" si="6"/>
        <v>6</v>
      </c>
      <c r="AU106" s="41"/>
      <c r="AV106" s="41"/>
      <c r="AW106" s="41">
        <v>1</v>
      </c>
      <c r="AX106" s="41">
        <v>1</v>
      </c>
      <c r="AY106" s="41"/>
      <c r="AZ106" s="41"/>
      <c r="BA106" s="41">
        <v>1</v>
      </c>
      <c r="BB106" s="41"/>
      <c r="BC106" s="41">
        <v>1</v>
      </c>
      <c r="BD106" s="41">
        <v>2</v>
      </c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 t="s">
        <v>95</v>
      </c>
      <c r="BT106" s="30">
        <f t="shared" si="7"/>
        <v>19</v>
      </c>
      <c r="BU106" s="42">
        <v>7</v>
      </c>
      <c r="BV106" s="42">
        <v>1</v>
      </c>
      <c r="BW106" s="42">
        <v>1</v>
      </c>
      <c r="BX106" s="42">
        <v>1</v>
      </c>
      <c r="BY106" s="42">
        <v>1</v>
      </c>
      <c r="BZ106" s="42">
        <v>1</v>
      </c>
      <c r="CA106" s="42">
        <v>0</v>
      </c>
      <c r="CB106" s="42">
        <v>0</v>
      </c>
      <c r="CC106" s="42">
        <v>0</v>
      </c>
      <c r="CD106" s="42">
        <v>0</v>
      </c>
      <c r="CE106" s="42">
        <v>3</v>
      </c>
      <c r="CF106" s="42">
        <v>0</v>
      </c>
      <c r="CG106" s="31">
        <v>3</v>
      </c>
      <c r="CH106" s="31">
        <v>1</v>
      </c>
      <c r="CI106" s="31">
        <v>0</v>
      </c>
      <c r="CJ106" s="42">
        <v>0</v>
      </c>
      <c r="CK106" s="43" t="s">
        <v>87</v>
      </c>
    </row>
    <row r="107" spans="1:89" ht="18.75" customHeight="1">
      <c r="A107" s="33"/>
      <c r="B107" s="47" t="s">
        <v>195</v>
      </c>
      <c r="C107" s="33">
        <v>10</v>
      </c>
      <c r="D107" s="48">
        <v>604</v>
      </c>
      <c r="E107" s="37">
        <v>2</v>
      </c>
      <c r="F107" s="37"/>
      <c r="G107" s="37">
        <v>3</v>
      </c>
      <c r="H107" s="37">
        <v>87</v>
      </c>
      <c r="I107" s="38">
        <v>87</v>
      </c>
      <c r="J107" s="5">
        <f t="shared" si="4"/>
        <v>44</v>
      </c>
      <c r="K107" s="25">
        <f t="shared" si="5"/>
        <v>13</v>
      </c>
      <c r="L107" s="39"/>
      <c r="M107" s="39"/>
      <c r="N107" s="40"/>
      <c r="O107" s="40">
        <v>1</v>
      </c>
      <c r="P107" s="40"/>
      <c r="Q107" s="40">
        <v>1</v>
      </c>
      <c r="R107" s="40">
        <v>1</v>
      </c>
      <c r="S107" s="40">
        <v>1</v>
      </c>
      <c r="T107" s="40"/>
      <c r="U107" s="40">
        <v>1</v>
      </c>
      <c r="V107" s="40">
        <v>1</v>
      </c>
      <c r="W107" s="40">
        <v>2</v>
      </c>
      <c r="X107" s="40">
        <v>1</v>
      </c>
      <c r="Y107" s="40">
        <v>2</v>
      </c>
      <c r="Z107" s="40">
        <v>1</v>
      </c>
      <c r="AA107" s="40">
        <v>1</v>
      </c>
      <c r="AB107" s="40"/>
      <c r="AC107" s="40"/>
      <c r="AD107" s="40"/>
      <c r="AE107" s="40"/>
      <c r="AF107" s="40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40" t="s">
        <v>85</v>
      </c>
      <c r="AT107" s="28">
        <f t="shared" si="6"/>
        <v>0</v>
      </c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 t="s">
        <v>95</v>
      </c>
      <c r="BT107" s="30">
        <f t="shared" si="7"/>
        <v>31</v>
      </c>
      <c r="BU107" s="42">
        <v>7</v>
      </c>
      <c r="BV107" s="42">
        <v>1</v>
      </c>
      <c r="BW107" s="42">
        <v>1</v>
      </c>
      <c r="BX107" s="42">
        <v>1</v>
      </c>
      <c r="BY107" s="42">
        <v>1</v>
      </c>
      <c r="BZ107" s="42">
        <v>1</v>
      </c>
      <c r="CA107" s="42">
        <v>1</v>
      </c>
      <c r="CB107" s="42">
        <v>4</v>
      </c>
      <c r="CC107" s="42">
        <v>2</v>
      </c>
      <c r="CD107" s="42">
        <v>0</v>
      </c>
      <c r="CE107" s="42">
        <v>4</v>
      </c>
      <c r="CF107" s="42">
        <v>0</v>
      </c>
      <c r="CG107" s="31">
        <v>4</v>
      </c>
      <c r="CH107" s="31">
        <v>0</v>
      </c>
      <c r="CI107" s="31">
        <v>4</v>
      </c>
      <c r="CJ107" s="42">
        <v>0</v>
      </c>
      <c r="CK107" s="49" t="s">
        <v>96</v>
      </c>
    </row>
    <row r="108" spans="1:89" ht="18.75" customHeight="1">
      <c r="A108" s="33"/>
      <c r="B108" s="47" t="s">
        <v>196</v>
      </c>
      <c r="C108" s="33">
        <v>10</v>
      </c>
      <c r="D108" s="48" t="s">
        <v>92</v>
      </c>
      <c r="E108" s="37">
        <v>9</v>
      </c>
      <c r="F108" s="37"/>
      <c r="G108" s="37"/>
      <c r="H108" s="37">
        <v>14</v>
      </c>
      <c r="I108" s="38">
        <v>14</v>
      </c>
      <c r="J108" s="5">
        <f t="shared" si="4"/>
        <v>41</v>
      </c>
      <c r="K108" s="46">
        <f t="shared" si="5"/>
        <v>23</v>
      </c>
      <c r="L108" s="39">
        <v>1</v>
      </c>
      <c r="M108" s="39">
        <v>1</v>
      </c>
      <c r="N108" s="40">
        <v>1</v>
      </c>
      <c r="O108" s="40">
        <v>1</v>
      </c>
      <c r="P108" s="40">
        <v>2</v>
      </c>
      <c r="Q108" s="40">
        <v>1</v>
      </c>
      <c r="R108" s="40">
        <v>1</v>
      </c>
      <c r="S108" s="40">
        <v>1</v>
      </c>
      <c r="T108" s="40">
        <v>5</v>
      </c>
      <c r="U108" s="40">
        <v>2</v>
      </c>
      <c r="V108" s="40">
        <v>0</v>
      </c>
      <c r="W108" s="40">
        <v>2</v>
      </c>
      <c r="X108" s="40">
        <v>1</v>
      </c>
      <c r="Y108" s="40">
        <v>2</v>
      </c>
      <c r="Z108" s="40">
        <v>1</v>
      </c>
      <c r="AA108" s="40">
        <v>1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40" t="s">
        <v>89</v>
      </c>
      <c r="AT108" s="28">
        <f t="shared" si="6"/>
        <v>18</v>
      </c>
      <c r="AU108" s="41">
        <v>1</v>
      </c>
      <c r="AV108" s="41">
        <v>0</v>
      </c>
      <c r="AW108" s="41">
        <v>1</v>
      </c>
      <c r="AX108" s="41">
        <v>1</v>
      </c>
      <c r="AY108" s="41">
        <v>1</v>
      </c>
      <c r="AZ108" s="41">
        <v>0</v>
      </c>
      <c r="BA108" s="41">
        <v>1</v>
      </c>
      <c r="BB108" s="41">
        <v>1</v>
      </c>
      <c r="BC108" s="41">
        <v>1</v>
      </c>
      <c r="BD108" s="41">
        <v>2</v>
      </c>
      <c r="BE108" s="41">
        <v>0</v>
      </c>
      <c r="BF108" s="41">
        <v>0</v>
      </c>
      <c r="BG108" s="41">
        <v>1</v>
      </c>
      <c r="BH108" s="41">
        <v>1</v>
      </c>
      <c r="BI108" s="41">
        <v>1</v>
      </c>
      <c r="BJ108" s="41">
        <v>3</v>
      </c>
      <c r="BK108" s="41">
        <v>1</v>
      </c>
      <c r="BL108" s="41">
        <v>1</v>
      </c>
      <c r="BM108" s="41">
        <v>1</v>
      </c>
      <c r="BN108" s="41">
        <v>0</v>
      </c>
      <c r="BO108" s="41">
        <v>0</v>
      </c>
      <c r="BP108" s="41">
        <v>0</v>
      </c>
      <c r="BQ108" s="41">
        <v>0</v>
      </c>
      <c r="BR108" s="41">
        <v>0</v>
      </c>
      <c r="BS108" s="29" t="s">
        <v>86</v>
      </c>
      <c r="BT108" s="30">
        <f t="shared" si="7"/>
        <v>0</v>
      </c>
      <c r="BU108" s="42">
        <v>0</v>
      </c>
      <c r="BV108" s="42">
        <v>0</v>
      </c>
      <c r="BW108" s="42">
        <v>0</v>
      </c>
      <c r="BX108" s="42">
        <v>0</v>
      </c>
      <c r="BY108" s="42">
        <v>0</v>
      </c>
      <c r="BZ108" s="42">
        <v>0</v>
      </c>
      <c r="CA108" s="42">
        <v>0</v>
      </c>
      <c r="CB108" s="42">
        <v>0</v>
      </c>
      <c r="CC108" s="42">
        <v>0</v>
      </c>
      <c r="CD108" s="42">
        <v>0</v>
      </c>
      <c r="CE108" s="42">
        <v>0</v>
      </c>
      <c r="CF108" s="42">
        <v>0</v>
      </c>
      <c r="CG108" s="42">
        <v>0</v>
      </c>
      <c r="CH108" s="42">
        <v>0</v>
      </c>
      <c r="CI108" s="42">
        <v>0</v>
      </c>
      <c r="CJ108" s="42">
        <v>0</v>
      </c>
      <c r="CK108" s="43" t="s">
        <v>87</v>
      </c>
    </row>
    <row r="109" spans="1:89" ht="18.75" customHeight="1">
      <c r="A109" s="33"/>
      <c r="B109" s="47" t="s">
        <v>197</v>
      </c>
      <c r="C109" s="33">
        <v>10</v>
      </c>
      <c r="D109" s="36" t="s">
        <v>98</v>
      </c>
      <c r="E109" s="37">
        <v>4</v>
      </c>
      <c r="F109" s="37"/>
      <c r="G109" s="37"/>
      <c r="H109" s="37">
        <v>15</v>
      </c>
      <c r="I109" s="38">
        <v>15</v>
      </c>
      <c r="J109" s="5">
        <f t="shared" si="4"/>
        <v>41</v>
      </c>
      <c r="K109" s="46">
        <f t="shared" si="5"/>
        <v>17</v>
      </c>
      <c r="L109" s="39">
        <v>1</v>
      </c>
      <c r="M109" s="39">
        <v>1</v>
      </c>
      <c r="N109" s="40">
        <v>1</v>
      </c>
      <c r="O109" s="40">
        <v>1</v>
      </c>
      <c r="P109" s="40">
        <v>1</v>
      </c>
      <c r="Q109" s="40">
        <v>1</v>
      </c>
      <c r="R109" s="40">
        <v>0</v>
      </c>
      <c r="S109" s="40">
        <v>1</v>
      </c>
      <c r="T109" s="40">
        <v>0</v>
      </c>
      <c r="U109" s="40">
        <v>0</v>
      </c>
      <c r="V109" s="40">
        <v>0</v>
      </c>
      <c r="W109" s="40">
        <v>0</v>
      </c>
      <c r="X109" s="40">
        <v>1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39">
        <v>1</v>
      </c>
      <c r="AH109" s="39">
        <v>1</v>
      </c>
      <c r="AI109" s="39">
        <v>1</v>
      </c>
      <c r="AJ109" s="39">
        <v>1</v>
      </c>
      <c r="AK109" s="39">
        <v>1</v>
      </c>
      <c r="AL109" s="39">
        <v>0</v>
      </c>
      <c r="AM109" s="39">
        <v>1</v>
      </c>
      <c r="AN109" s="39">
        <v>0</v>
      </c>
      <c r="AO109" s="39">
        <v>0</v>
      </c>
      <c r="AP109" s="39">
        <v>0</v>
      </c>
      <c r="AQ109" s="39">
        <v>2</v>
      </c>
      <c r="AR109" s="39">
        <v>1</v>
      </c>
      <c r="AS109" s="40" t="s">
        <v>89</v>
      </c>
      <c r="AT109" s="28">
        <f t="shared" si="6"/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0</v>
      </c>
      <c r="BG109" s="41">
        <v>0</v>
      </c>
      <c r="BH109" s="41">
        <v>0</v>
      </c>
      <c r="BI109" s="41">
        <v>0</v>
      </c>
      <c r="BJ109" s="41">
        <v>0</v>
      </c>
      <c r="BK109" s="41">
        <v>0</v>
      </c>
      <c r="BL109" s="41">
        <v>0</v>
      </c>
      <c r="BM109" s="41">
        <v>0</v>
      </c>
      <c r="BN109" s="41">
        <v>0</v>
      </c>
      <c r="BO109" s="41">
        <v>0</v>
      </c>
      <c r="BP109" s="41">
        <v>0</v>
      </c>
      <c r="BQ109" s="41">
        <v>0</v>
      </c>
      <c r="BR109" s="41">
        <v>0</v>
      </c>
      <c r="BS109" s="29" t="s">
        <v>86</v>
      </c>
      <c r="BT109" s="30">
        <f t="shared" si="7"/>
        <v>24</v>
      </c>
      <c r="BU109" s="42">
        <v>7</v>
      </c>
      <c r="BV109" s="42">
        <v>0</v>
      </c>
      <c r="BW109" s="42">
        <v>1</v>
      </c>
      <c r="BX109" s="42">
        <v>1</v>
      </c>
      <c r="BY109" s="42">
        <v>1</v>
      </c>
      <c r="BZ109" s="42">
        <v>1</v>
      </c>
      <c r="CA109" s="42">
        <v>1</v>
      </c>
      <c r="CB109" s="42">
        <v>3</v>
      </c>
      <c r="CC109" s="42">
        <v>2</v>
      </c>
      <c r="CD109" s="42">
        <v>0</v>
      </c>
      <c r="CE109" s="42">
        <v>3</v>
      </c>
      <c r="CF109" s="42">
        <v>0</v>
      </c>
      <c r="CG109" s="31">
        <v>3</v>
      </c>
      <c r="CH109" s="31">
        <v>1</v>
      </c>
      <c r="CI109" s="31">
        <v>0</v>
      </c>
      <c r="CJ109" s="42">
        <v>0</v>
      </c>
      <c r="CK109" s="43" t="s">
        <v>87</v>
      </c>
    </row>
    <row r="110" spans="1:89" ht="18.75" customHeight="1">
      <c r="A110" s="33"/>
      <c r="B110" s="47" t="s">
        <v>198</v>
      </c>
      <c r="C110" s="45">
        <v>10</v>
      </c>
      <c r="D110" s="36">
        <v>320</v>
      </c>
      <c r="E110" s="37">
        <v>13</v>
      </c>
      <c r="F110" s="37"/>
      <c r="G110" s="37"/>
      <c r="H110" s="37">
        <v>102</v>
      </c>
      <c r="I110" s="38">
        <v>102</v>
      </c>
      <c r="J110" s="5">
        <f t="shared" si="4"/>
        <v>40</v>
      </c>
      <c r="K110" s="46">
        <f t="shared" si="5"/>
        <v>8</v>
      </c>
      <c r="L110" s="39">
        <v>0</v>
      </c>
      <c r="M110" s="39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39">
        <v>1</v>
      </c>
      <c r="AH110" s="39">
        <v>1</v>
      </c>
      <c r="AI110" s="39">
        <v>1</v>
      </c>
      <c r="AJ110" s="39">
        <v>1</v>
      </c>
      <c r="AK110" s="39">
        <v>3</v>
      </c>
      <c r="AL110" s="39">
        <v>1</v>
      </c>
      <c r="AM110" s="39">
        <v>0</v>
      </c>
      <c r="AN110" s="39">
        <v>0</v>
      </c>
      <c r="AO110" s="39">
        <v>0</v>
      </c>
      <c r="AP110" s="39">
        <v>0</v>
      </c>
      <c r="AQ110" s="39">
        <v>0</v>
      </c>
      <c r="AR110" s="39">
        <v>0</v>
      </c>
      <c r="AS110" s="27" t="s">
        <v>93</v>
      </c>
      <c r="AT110" s="28">
        <f t="shared" si="6"/>
        <v>5</v>
      </c>
      <c r="AU110" s="41"/>
      <c r="AV110" s="41"/>
      <c r="AW110" s="41">
        <v>1</v>
      </c>
      <c r="AX110" s="41">
        <v>1</v>
      </c>
      <c r="AY110" s="41">
        <v>1</v>
      </c>
      <c r="AZ110" s="41">
        <v>1</v>
      </c>
      <c r="BA110" s="41"/>
      <c r="BB110" s="41">
        <v>1</v>
      </c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 t="s">
        <v>95</v>
      </c>
      <c r="BT110" s="30">
        <f t="shared" si="7"/>
        <v>27</v>
      </c>
      <c r="BU110" s="42">
        <v>7</v>
      </c>
      <c r="BV110" s="42">
        <v>1</v>
      </c>
      <c r="BW110" s="42">
        <v>1</v>
      </c>
      <c r="BX110" s="42">
        <v>1</v>
      </c>
      <c r="BY110" s="42">
        <v>1</v>
      </c>
      <c r="BZ110" s="42">
        <v>11</v>
      </c>
      <c r="CA110" s="42">
        <v>0</v>
      </c>
      <c r="CB110" s="42">
        <v>0</v>
      </c>
      <c r="CC110" s="42">
        <v>0</v>
      </c>
      <c r="CD110" s="42">
        <v>0</v>
      </c>
      <c r="CE110" s="42">
        <v>2</v>
      </c>
      <c r="CF110" s="42">
        <v>0</v>
      </c>
      <c r="CG110" s="31">
        <v>2</v>
      </c>
      <c r="CH110" s="31">
        <v>1</v>
      </c>
      <c r="CI110" s="31">
        <v>0</v>
      </c>
      <c r="CJ110" s="42">
        <v>0</v>
      </c>
      <c r="CK110" s="49" t="s">
        <v>96</v>
      </c>
    </row>
    <row r="111" spans="1:89" ht="18.75" customHeight="1">
      <c r="A111" s="33"/>
      <c r="B111" s="47" t="s">
        <v>199</v>
      </c>
      <c r="C111" s="36">
        <v>10</v>
      </c>
      <c r="D111" s="36">
        <v>124</v>
      </c>
      <c r="E111" s="37">
        <v>2</v>
      </c>
      <c r="F111" s="37"/>
      <c r="G111" s="37"/>
      <c r="H111" s="37">
        <v>16</v>
      </c>
      <c r="I111" s="38">
        <v>16</v>
      </c>
      <c r="J111" s="5">
        <f t="shared" si="4"/>
        <v>37</v>
      </c>
      <c r="K111" s="46">
        <f t="shared" si="5"/>
        <v>16</v>
      </c>
      <c r="L111" s="39">
        <v>1</v>
      </c>
      <c r="M111" s="39">
        <v>1</v>
      </c>
      <c r="N111" s="40">
        <v>1</v>
      </c>
      <c r="O111" s="40">
        <v>0</v>
      </c>
      <c r="P111" s="40">
        <v>0</v>
      </c>
      <c r="Q111" s="40">
        <v>1</v>
      </c>
      <c r="R111" s="40">
        <v>1</v>
      </c>
      <c r="S111" s="40">
        <v>1</v>
      </c>
      <c r="T111" s="40">
        <v>0</v>
      </c>
      <c r="U111" s="40">
        <v>1</v>
      </c>
      <c r="V111" s="40">
        <v>1</v>
      </c>
      <c r="W111" s="40">
        <v>2</v>
      </c>
      <c r="X111" s="40">
        <v>1</v>
      </c>
      <c r="Y111" s="40">
        <v>2</v>
      </c>
      <c r="Z111" s="40">
        <v>1</v>
      </c>
      <c r="AA111" s="40">
        <v>1</v>
      </c>
      <c r="AB111" s="40">
        <v>0</v>
      </c>
      <c r="AC111" s="40">
        <v>0</v>
      </c>
      <c r="AD111" s="40">
        <v>0</v>
      </c>
      <c r="AE111" s="40">
        <v>0</v>
      </c>
      <c r="AF111" s="40">
        <v>1</v>
      </c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40" t="s">
        <v>89</v>
      </c>
      <c r="AT111" s="28">
        <f t="shared" si="6"/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29" t="s">
        <v>86</v>
      </c>
      <c r="BT111" s="30">
        <f t="shared" si="7"/>
        <v>21</v>
      </c>
      <c r="BU111" s="42">
        <v>7</v>
      </c>
      <c r="BV111" s="42">
        <v>1</v>
      </c>
      <c r="BW111" s="42">
        <v>1</v>
      </c>
      <c r="BX111" s="42">
        <v>1</v>
      </c>
      <c r="BY111" s="42">
        <v>1</v>
      </c>
      <c r="BZ111" s="42">
        <v>1</v>
      </c>
      <c r="CA111" s="42">
        <v>0</v>
      </c>
      <c r="CB111" s="42">
        <v>0</v>
      </c>
      <c r="CC111" s="42">
        <v>0</v>
      </c>
      <c r="CD111" s="42">
        <v>0</v>
      </c>
      <c r="CE111" s="42">
        <v>4</v>
      </c>
      <c r="CF111" s="42">
        <v>0</v>
      </c>
      <c r="CG111" s="31">
        <v>4</v>
      </c>
      <c r="CH111" s="31">
        <v>1</v>
      </c>
      <c r="CI111" s="31">
        <v>0</v>
      </c>
      <c r="CJ111" s="42">
        <v>0</v>
      </c>
      <c r="CK111" s="43" t="s">
        <v>87</v>
      </c>
    </row>
    <row r="112" spans="1:89" ht="18.75" customHeight="1">
      <c r="A112" s="33"/>
      <c r="B112" s="47" t="s">
        <v>200</v>
      </c>
      <c r="C112" s="45">
        <v>10</v>
      </c>
      <c r="D112" s="45">
        <v>213</v>
      </c>
      <c r="E112" s="37">
        <v>4</v>
      </c>
      <c r="F112" s="37"/>
      <c r="G112" s="37"/>
      <c r="H112" s="37">
        <v>108</v>
      </c>
      <c r="I112" s="38">
        <v>108</v>
      </c>
      <c r="J112" s="5">
        <f t="shared" si="4"/>
        <v>37</v>
      </c>
      <c r="K112" s="46">
        <f t="shared" si="5"/>
        <v>0</v>
      </c>
      <c r="L112" s="39">
        <v>0</v>
      </c>
      <c r="M112" s="39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27" t="s">
        <v>93</v>
      </c>
      <c r="AT112" s="28">
        <f t="shared" si="6"/>
        <v>9</v>
      </c>
      <c r="AU112" s="41"/>
      <c r="AV112" s="41"/>
      <c r="AW112" s="41">
        <v>1</v>
      </c>
      <c r="AX112" s="41">
        <v>1</v>
      </c>
      <c r="AY112" s="41">
        <v>1</v>
      </c>
      <c r="AZ112" s="41"/>
      <c r="BA112" s="41">
        <v>1</v>
      </c>
      <c r="BB112" s="41">
        <v>1</v>
      </c>
      <c r="BC112" s="41">
        <v>1</v>
      </c>
      <c r="BD112" s="41"/>
      <c r="BE112" s="41">
        <v>3</v>
      </c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 t="s">
        <v>95</v>
      </c>
      <c r="BT112" s="30">
        <f t="shared" si="7"/>
        <v>28</v>
      </c>
      <c r="BU112" s="42">
        <v>7</v>
      </c>
      <c r="BV112" s="42">
        <v>1</v>
      </c>
      <c r="BW112" s="42">
        <v>1</v>
      </c>
      <c r="BX112" s="42">
        <v>1</v>
      </c>
      <c r="BY112" s="42">
        <v>1</v>
      </c>
      <c r="BZ112" s="42">
        <v>1</v>
      </c>
      <c r="CA112" s="42">
        <v>1</v>
      </c>
      <c r="CB112" s="42">
        <v>4</v>
      </c>
      <c r="CC112" s="42">
        <v>2</v>
      </c>
      <c r="CD112" s="42">
        <v>0</v>
      </c>
      <c r="CE112" s="42">
        <v>2</v>
      </c>
      <c r="CF112" s="42">
        <v>0</v>
      </c>
      <c r="CG112" s="31">
        <v>2</v>
      </c>
      <c r="CH112" s="31">
        <v>1</v>
      </c>
      <c r="CI112" s="31">
        <v>4</v>
      </c>
      <c r="CJ112" s="42">
        <v>0</v>
      </c>
      <c r="CK112" s="49" t="s">
        <v>96</v>
      </c>
    </row>
    <row r="113" spans="1:89" ht="18.75" customHeight="1">
      <c r="A113" s="33"/>
      <c r="B113" s="47" t="s">
        <v>201</v>
      </c>
      <c r="C113" s="36">
        <v>10</v>
      </c>
      <c r="D113" s="48" t="s">
        <v>92</v>
      </c>
      <c r="E113" s="37">
        <v>2</v>
      </c>
      <c r="F113" s="37"/>
      <c r="G113" s="37"/>
      <c r="H113" s="37">
        <v>40</v>
      </c>
      <c r="I113" s="38">
        <v>40</v>
      </c>
      <c r="J113" s="5">
        <f t="shared" si="4"/>
        <v>36</v>
      </c>
      <c r="K113" s="46">
        <f t="shared" si="5"/>
        <v>0</v>
      </c>
      <c r="L113" s="39">
        <v>0</v>
      </c>
      <c r="M113" s="39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40" t="s">
        <v>89</v>
      </c>
      <c r="AT113" s="28">
        <f t="shared" si="6"/>
        <v>18</v>
      </c>
      <c r="AU113" s="41">
        <v>0</v>
      </c>
      <c r="AV113" s="41">
        <v>0</v>
      </c>
      <c r="AW113" s="41">
        <v>0</v>
      </c>
      <c r="AX113" s="41">
        <v>1</v>
      </c>
      <c r="AY113" s="41">
        <v>1</v>
      </c>
      <c r="AZ113" s="41">
        <v>0</v>
      </c>
      <c r="BA113" s="41">
        <v>1</v>
      </c>
      <c r="BB113" s="41">
        <v>0</v>
      </c>
      <c r="BC113" s="41">
        <v>0</v>
      </c>
      <c r="BD113" s="41">
        <v>2</v>
      </c>
      <c r="BE113" s="41">
        <v>3</v>
      </c>
      <c r="BF113" s="41">
        <v>0</v>
      </c>
      <c r="BG113" s="41">
        <v>0</v>
      </c>
      <c r="BH113" s="41">
        <v>0</v>
      </c>
      <c r="BI113" s="41">
        <v>0</v>
      </c>
      <c r="BJ113" s="41">
        <v>0</v>
      </c>
      <c r="BK113" s="41">
        <v>0</v>
      </c>
      <c r="BL113" s="41">
        <v>0</v>
      </c>
      <c r="BM113" s="41">
        <v>0</v>
      </c>
      <c r="BN113" s="41">
        <v>0</v>
      </c>
      <c r="BO113" s="41">
        <v>10</v>
      </c>
      <c r="BP113" s="41">
        <v>0</v>
      </c>
      <c r="BQ113" s="41">
        <v>0</v>
      </c>
      <c r="BR113" s="41">
        <v>0</v>
      </c>
      <c r="BS113" s="29" t="s">
        <v>86</v>
      </c>
      <c r="BT113" s="30">
        <f t="shared" si="7"/>
        <v>18</v>
      </c>
      <c r="BU113" s="42">
        <v>7</v>
      </c>
      <c r="BV113" s="42">
        <v>1</v>
      </c>
      <c r="BW113" s="42">
        <v>0</v>
      </c>
      <c r="BX113" s="42">
        <v>1</v>
      </c>
      <c r="BY113" s="42">
        <v>1</v>
      </c>
      <c r="BZ113" s="42">
        <v>1</v>
      </c>
      <c r="CA113" s="42">
        <v>0</v>
      </c>
      <c r="CB113" s="42">
        <v>0</v>
      </c>
      <c r="CC113" s="42">
        <v>0</v>
      </c>
      <c r="CD113" s="42">
        <v>0</v>
      </c>
      <c r="CE113" s="42">
        <v>4</v>
      </c>
      <c r="CF113" s="42">
        <v>0</v>
      </c>
      <c r="CG113" s="31">
        <v>3</v>
      </c>
      <c r="CH113" s="31">
        <v>0</v>
      </c>
      <c r="CI113" s="31">
        <v>0</v>
      </c>
      <c r="CJ113" s="42">
        <v>0</v>
      </c>
      <c r="CK113" s="43" t="s">
        <v>87</v>
      </c>
    </row>
    <row r="114" spans="1:89" ht="18.75" customHeight="1">
      <c r="A114" s="33"/>
      <c r="B114" s="47" t="s">
        <v>202</v>
      </c>
      <c r="C114" s="45">
        <v>10</v>
      </c>
      <c r="D114" s="36" t="s">
        <v>98</v>
      </c>
      <c r="E114" s="37">
        <v>5</v>
      </c>
      <c r="F114" s="37"/>
      <c r="G114" s="37"/>
      <c r="H114" s="37">
        <v>121</v>
      </c>
      <c r="I114" s="38">
        <v>121</v>
      </c>
      <c r="J114" s="5">
        <f t="shared" si="4"/>
        <v>35</v>
      </c>
      <c r="K114" s="46">
        <f t="shared" si="5"/>
        <v>14</v>
      </c>
      <c r="L114" s="39">
        <v>0</v>
      </c>
      <c r="M114" s="39">
        <v>1</v>
      </c>
      <c r="N114" s="40">
        <v>0</v>
      </c>
      <c r="O114" s="40">
        <v>0</v>
      </c>
      <c r="P114" s="40">
        <v>0</v>
      </c>
      <c r="Q114" s="40">
        <v>1</v>
      </c>
      <c r="R114" s="40">
        <v>0</v>
      </c>
      <c r="S114" s="40">
        <v>1</v>
      </c>
      <c r="T114" s="40">
        <v>0</v>
      </c>
      <c r="U114" s="40">
        <v>1</v>
      </c>
      <c r="V114" s="40">
        <v>1</v>
      </c>
      <c r="W114" s="40">
        <v>1</v>
      </c>
      <c r="X114" s="40">
        <v>1</v>
      </c>
      <c r="Y114" s="40">
        <v>0</v>
      </c>
      <c r="Z114" s="40">
        <v>1</v>
      </c>
      <c r="AA114" s="40">
        <v>0</v>
      </c>
      <c r="AB114" s="40">
        <v>0</v>
      </c>
      <c r="AC114" s="40">
        <v>4</v>
      </c>
      <c r="AD114" s="40">
        <v>0</v>
      </c>
      <c r="AE114" s="40">
        <v>0</v>
      </c>
      <c r="AF114" s="40">
        <v>1</v>
      </c>
      <c r="AG114" s="39">
        <v>0</v>
      </c>
      <c r="AH114" s="39">
        <v>1</v>
      </c>
      <c r="AI114" s="39">
        <v>0</v>
      </c>
      <c r="AJ114" s="39">
        <v>0</v>
      </c>
      <c r="AK114" s="39">
        <v>0</v>
      </c>
      <c r="AL114" s="39">
        <v>0</v>
      </c>
      <c r="AM114" s="39">
        <v>0</v>
      </c>
      <c r="AN114" s="39">
        <v>0</v>
      </c>
      <c r="AO114" s="39">
        <v>0</v>
      </c>
      <c r="AP114" s="39">
        <v>0</v>
      </c>
      <c r="AQ114" s="39">
        <v>0</v>
      </c>
      <c r="AR114" s="39">
        <v>0</v>
      </c>
      <c r="AS114" s="27" t="s">
        <v>93</v>
      </c>
      <c r="AT114" s="28">
        <f t="shared" si="6"/>
        <v>0</v>
      </c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 t="s">
        <v>95</v>
      </c>
      <c r="BT114" s="30">
        <f t="shared" si="7"/>
        <v>21</v>
      </c>
      <c r="BU114" s="42">
        <v>7</v>
      </c>
      <c r="BV114" s="42">
        <v>1</v>
      </c>
      <c r="BW114" s="42">
        <v>1</v>
      </c>
      <c r="BX114" s="42">
        <v>1</v>
      </c>
      <c r="BY114" s="42">
        <v>1</v>
      </c>
      <c r="BZ114" s="42">
        <v>1</v>
      </c>
      <c r="CA114" s="42">
        <v>0</v>
      </c>
      <c r="CB114" s="42">
        <v>0</v>
      </c>
      <c r="CC114" s="42">
        <v>0</v>
      </c>
      <c r="CD114" s="42">
        <v>0</v>
      </c>
      <c r="CE114" s="42">
        <v>2</v>
      </c>
      <c r="CF114" s="42">
        <v>0</v>
      </c>
      <c r="CG114" s="31">
        <v>2</v>
      </c>
      <c r="CH114" s="31">
        <v>1</v>
      </c>
      <c r="CI114" s="31">
        <v>4</v>
      </c>
      <c r="CJ114" s="42">
        <v>0</v>
      </c>
      <c r="CK114" s="49" t="s">
        <v>96</v>
      </c>
    </row>
    <row r="115" spans="1:89" ht="18.75" customHeight="1">
      <c r="A115" s="33"/>
      <c r="B115" s="34" t="s">
        <v>203</v>
      </c>
      <c r="C115" s="35">
        <v>10</v>
      </c>
      <c r="D115" s="36" t="s">
        <v>107</v>
      </c>
      <c r="E115" s="37">
        <v>15</v>
      </c>
      <c r="F115" s="37"/>
      <c r="G115" s="37"/>
      <c r="H115" s="37">
        <v>76</v>
      </c>
      <c r="I115" s="38">
        <v>76</v>
      </c>
      <c r="J115" s="5">
        <f t="shared" si="4"/>
        <v>32</v>
      </c>
      <c r="K115" s="25">
        <f t="shared" si="5"/>
        <v>12</v>
      </c>
      <c r="L115" s="39"/>
      <c r="M115" s="39"/>
      <c r="N115" s="40"/>
      <c r="O115" s="40"/>
      <c r="P115" s="40"/>
      <c r="Q115" s="40">
        <v>1</v>
      </c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>
        <v>1</v>
      </c>
      <c r="AG115" s="39">
        <v>1</v>
      </c>
      <c r="AH115" s="39">
        <v>1</v>
      </c>
      <c r="AI115" s="39">
        <v>1</v>
      </c>
      <c r="AJ115" s="39">
        <v>1</v>
      </c>
      <c r="AK115" s="39">
        <v>1</v>
      </c>
      <c r="AL115" s="39">
        <v>1</v>
      </c>
      <c r="AM115" s="39">
        <v>1</v>
      </c>
      <c r="AN115" s="39"/>
      <c r="AO115" s="39"/>
      <c r="AP115" s="39"/>
      <c r="AQ115" s="39">
        <v>2</v>
      </c>
      <c r="AR115" s="39">
        <v>1</v>
      </c>
      <c r="AS115" s="40" t="s">
        <v>85</v>
      </c>
      <c r="AT115" s="28">
        <f t="shared" si="6"/>
        <v>0</v>
      </c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 t="s">
        <v>95</v>
      </c>
      <c r="BT115" s="30">
        <f t="shared" si="7"/>
        <v>20</v>
      </c>
      <c r="BU115" s="42">
        <v>7</v>
      </c>
      <c r="BV115" s="42">
        <v>1</v>
      </c>
      <c r="BW115" s="42">
        <v>1</v>
      </c>
      <c r="BX115" s="42">
        <v>1</v>
      </c>
      <c r="BY115" s="42">
        <v>1</v>
      </c>
      <c r="BZ115" s="42">
        <v>1</v>
      </c>
      <c r="CA115" s="42">
        <v>0</v>
      </c>
      <c r="CB115" s="42">
        <v>0</v>
      </c>
      <c r="CC115" s="42">
        <v>0</v>
      </c>
      <c r="CD115" s="42">
        <v>0</v>
      </c>
      <c r="CE115" s="42">
        <v>4</v>
      </c>
      <c r="CF115" s="42">
        <v>0</v>
      </c>
      <c r="CG115" s="31">
        <v>4</v>
      </c>
      <c r="CH115" s="31">
        <v>0</v>
      </c>
      <c r="CI115" s="31">
        <v>0</v>
      </c>
      <c r="CJ115" s="42">
        <v>0</v>
      </c>
      <c r="CK115" s="49" t="s">
        <v>96</v>
      </c>
    </row>
    <row r="116" spans="1:89" ht="18.75" customHeight="1">
      <c r="A116" s="33"/>
      <c r="B116" s="47" t="s">
        <v>204</v>
      </c>
      <c r="C116" s="45">
        <v>10</v>
      </c>
      <c r="D116" s="36" t="s">
        <v>98</v>
      </c>
      <c r="E116" s="37">
        <v>8</v>
      </c>
      <c r="F116" s="37"/>
      <c r="G116" s="37"/>
      <c r="H116" s="37">
        <v>67</v>
      </c>
      <c r="I116" s="38">
        <v>67</v>
      </c>
      <c r="J116" s="5">
        <f t="shared" si="4"/>
        <v>30</v>
      </c>
      <c r="K116" s="25">
        <f t="shared" si="5"/>
        <v>5</v>
      </c>
      <c r="L116" s="39"/>
      <c r="M116" s="39">
        <v>1</v>
      </c>
      <c r="N116" s="40">
        <v>1</v>
      </c>
      <c r="O116" s="40"/>
      <c r="P116" s="40"/>
      <c r="Q116" s="40">
        <v>1</v>
      </c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39"/>
      <c r="AH116" s="39">
        <v>1</v>
      </c>
      <c r="AI116" s="39">
        <v>1</v>
      </c>
      <c r="AJ116" s="39"/>
      <c r="AK116" s="39"/>
      <c r="AL116" s="39"/>
      <c r="AM116" s="39"/>
      <c r="AN116" s="39"/>
      <c r="AO116" s="39"/>
      <c r="AP116" s="39"/>
      <c r="AQ116" s="39"/>
      <c r="AR116" s="39"/>
      <c r="AS116" s="40" t="s">
        <v>85</v>
      </c>
      <c r="AT116" s="28">
        <f t="shared" si="6"/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0</v>
      </c>
      <c r="BI116" s="41">
        <v>0</v>
      </c>
      <c r="BJ116" s="41">
        <v>0</v>
      </c>
      <c r="BK116" s="41">
        <v>0</v>
      </c>
      <c r="BL116" s="41">
        <v>0</v>
      </c>
      <c r="BM116" s="41">
        <v>0</v>
      </c>
      <c r="BN116" s="41">
        <v>0</v>
      </c>
      <c r="BO116" s="41">
        <v>0</v>
      </c>
      <c r="BP116" s="41">
        <v>0</v>
      </c>
      <c r="BQ116" s="41">
        <v>0</v>
      </c>
      <c r="BR116" s="41">
        <v>0</v>
      </c>
      <c r="BS116" s="29" t="s">
        <v>86</v>
      </c>
      <c r="BT116" s="30">
        <f t="shared" si="7"/>
        <v>25</v>
      </c>
      <c r="BU116" s="42">
        <v>7</v>
      </c>
      <c r="BV116" s="42">
        <v>1</v>
      </c>
      <c r="BW116" s="42">
        <v>1</v>
      </c>
      <c r="BX116" s="42">
        <v>1</v>
      </c>
      <c r="BY116" s="42">
        <v>1</v>
      </c>
      <c r="BZ116" s="42">
        <v>1</v>
      </c>
      <c r="CA116" s="42">
        <v>1</v>
      </c>
      <c r="CB116" s="42">
        <v>4</v>
      </c>
      <c r="CC116" s="42">
        <v>2</v>
      </c>
      <c r="CD116" s="42">
        <v>0</v>
      </c>
      <c r="CE116" s="42">
        <v>3</v>
      </c>
      <c r="CF116" s="42">
        <v>0</v>
      </c>
      <c r="CG116" s="31">
        <v>3</v>
      </c>
      <c r="CH116" s="31">
        <v>0</v>
      </c>
      <c r="CI116" s="31">
        <v>0</v>
      </c>
      <c r="CJ116" s="42">
        <v>0</v>
      </c>
      <c r="CK116" s="43" t="s">
        <v>87</v>
      </c>
    </row>
    <row r="117" spans="1:89" ht="18.75" customHeight="1">
      <c r="A117" s="33"/>
      <c r="B117" s="51" t="s">
        <v>205</v>
      </c>
      <c r="C117" s="36">
        <v>10</v>
      </c>
      <c r="D117" s="45">
        <v>224</v>
      </c>
      <c r="E117" s="37">
        <v>3</v>
      </c>
      <c r="F117" s="37"/>
      <c r="G117" s="37"/>
      <c r="H117" s="37">
        <v>11</v>
      </c>
      <c r="I117" s="38">
        <v>11</v>
      </c>
      <c r="J117" s="5">
        <f t="shared" si="4"/>
        <v>27</v>
      </c>
      <c r="K117" s="46">
        <f t="shared" si="5"/>
        <v>0</v>
      </c>
      <c r="L117" s="39"/>
      <c r="M117" s="39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40" t="s">
        <v>89</v>
      </c>
      <c r="AT117" s="28">
        <f t="shared" si="6"/>
        <v>9</v>
      </c>
      <c r="AU117" s="41">
        <v>0</v>
      </c>
      <c r="AV117" s="41">
        <v>0</v>
      </c>
      <c r="AW117" s="41">
        <v>1</v>
      </c>
      <c r="AX117" s="41">
        <v>1</v>
      </c>
      <c r="AY117" s="41">
        <v>1</v>
      </c>
      <c r="AZ117" s="41">
        <v>1</v>
      </c>
      <c r="BA117" s="41">
        <v>1</v>
      </c>
      <c r="BB117" s="41">
        <v>1</v>
      </c>
      <c r="BC117" s="41">
        <v>1</v>
      </c>
      <c r="BD117" s="41">
        <v>2</v>
      </c>
      <c r="BE117" s="41">
        <v>0</v>
      </c>
      <c r="BF117" s="41">
        <v>0</v>
      </c>
      <c r="BG117" s="41">
        <v>0</v>
      </c>
      <c r="BH117" s="41">
        <v>0</v>
      </c>
      <c r="BI117" s="41">
        <v>0</v>
      </c>
      <c r="BJ117" s="41">
        <v>0</v>
      </c>
      <c r="BK117" s="41">
        <v>0</v>
      </c>
      <c r="BL117" s="41">
        <v>0</v>
      </c>
      <c r="BM117" s="41">
        <v>0</v>
      </c>
      <c r="BN117" s="41">
        <v>0</v>
      </c>
      <c r="BO117" s="41">
        <v>0</v>
      </c>
      <c r="BP117" s="41">
        <v>0</v>
      </c>
      <c r="BQ117" s="41">
        <v>0</v>
      </c>
      <c r="BR117" s="41">
        <v>0</v>
      </c>
      <c r="BS117" s="29" t="s">
        <v>86</v>
      </c>
      <c r="BT117" s="30">
        <f t="shared" si="7"/>
        <v>18</v>
      </c>
      <c r="BU117" s="42">
        <v>7</v>
      </c>
      <c r="BV117" s="42">
        <v>1</v>
      </c>
      <c r="BW117" s="42">
        <v>0</v>
      </c>
      <c r="BX117" s="42">
        <v>1</v>
      </c>
      <c r="BY117" s="42">
        <v>1</v>
      </c>
      <c r="BZ117" s="42">
        <v>1</v>
      </c>
      <c r="CA117" s="42">
        <v>0</v>
      </c>
      <c r="CB117" s="42">
        <v>0</v>
      </c>
      <c r="CC117" s="42">
        <v>0</v>
      </c>
      <c r="CD117" s="42">
        <v>0</v>
      </c>
      <c r="CE117" s="42">
        <v>3</v>
      </c>
      <c r="CF117" s="42">
        <v>0</v>
      </c>
      <c r="CG117" s="31">
        <v>4</v>
      </c>
      <c r="CH117" s="31">
        <v>0</v>
      </c>
      <c r="CI117" s="31">
        <v>0</v>
      </c>
      <c r="CJ117" s="42">
        <v>0</v>
      </c>
      <c r="CK117" s="43" t="s">
        <v>87</v>
      </c>
    </row>
    <row r="118" spans="1:89" ht="18.75" customHeight="1">
      <c r="A118" s="33"/>
      <c r="B118" s="51" t="s">
        <v>206</v>
      </c>
      <c r="C118" s="36">
        <v>10</v>
      </c>
      <c r="D118" s="45">
        <v>213</v>
      </c>
      <c r="E118" s="37">
        <v>14</v>
      </c>
      <c r="F118" s="37"/>
      <c r="G118" s="37"/>
      <c r="H118" s="37">
        <v>32</v>
      </c>
      <c r="I118" s="38">
        <v>32</v>
      </c>
      <c r="J118" s="5">
        <f t="shared" si="4"/>
        <v>24</v>
      </c>
      <c r="K118" s="46">
        <f t="shared" si="5"/>
        <v>17</v>
      </c>
      <c r="L118" s="39">
        <v>0</v>
      </c>
      <c r="M118" s="39">
        <v>1</v>
      </c>
      <c r="N118" s="40">
        <v>1</v>
      </c>
      <c r="O118" s="40">
        <v>1</v>
      </c>
      <c r="P118" s="40">
        <v>1</v>
      </c>
      <c r="Q118" s="40">
        <v>1</v>
      </c>
      <c r="R118" s="40">
        <v>0</v>
      </c>
      <c r="S118" s="40">
        <v>1</v>
      </c>
      <c r="T118" s="40">
        <v>5</v>
      </c>
      <c r="U118" s="40">
        <v>2</v>
      </c>
      <c r="V118" s="40">
        <v>0</v>
      </c>
      <c r="W118" s="40">
        <v>2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39">
        <v>0</v>
      </c>
      <c r="AH118" s="39">
        <v>1</v>
      </c>
      <c r="AI118" s="39">
        <v>1</v>
      </c>
      <c r="AJ118" s="39"/>
      <c r="AK118" s="39"/>
      <c r="AL118" s="39"/>
      <c r="AM118" s="39"/>
      <c r="AN118" s="39"/>
      <c r="AO118" s="39"/>
      <c r="AP118" s="39"/>
      <c r="AQ118" s="39"/>
      <c r="AR118" s="39"/>
      <c r="AS118" s="40" t="s">
        <v>89</v>
      </c>
      <c r="AT118" s="28">
        <f t="shared" si="6"/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0</v>
      </c>
      <c r="BR118" s="41">
        <v>0</v>
      </c>
      <c r="BS118" s="29" t="s">
        <v>86</v>
      </c>
      <c r="BT118" s="30">
        <f t="shared" si="7"/>
        <v>7</v>
      </c>
      <c r="BU118" s="42">
        <v>0</v>
      </c>
      <c r="BV118" s="42">
        <v>0</v>
      </c>
      <c r="BW118" s="42">
        <v>1</v>
      </c>
      <c r="BX118" s="42">
        <v>1</v>
      </c>
      <c r="BY118" s="42">
        <v>1</v>
      </c>
      <c r="BZ118" s="42">
        <v>0</v>
      </c>
      <c r="CA118" s="42">
        <v>1</v>
      </c>
      <c r="CB118" s="42">
        <v>1</v>
      </c>
      <c r="CC118" s="42">
        <v>2</v>
      </c>
      <c r="CD118" s="42">
        <v>0</v>
      </c>
      <c r="CE118" s="42">
        <v>0</v>
      </c>
      <c r="CF118" s="42">
        <v>0</v>
      </c>
      <c r="CG118" s="31">
        <v>0</v>
      </c>
      <c r="CH118" s="31">
        <v>0</v>
      </c>
      <c r="CI118" s="31">
        <v>0</v>
      </c>
      <c r="CJ118" s="42">
        <v>0</v>
      </c>
      <c r="CK118" s="43" t="s">
        <v>87</v>
      </c>
    </row>
    <row r="119" spans="1:89" ht="18.75" customHeight="1">
      <c r="A119" s="33">
        <v>16</v>
      </c>
      <c r="B119" s="3" t="s">
        <v>207</v>
      </c>
      <c r="C119" s="33">
        <v>10</v>
      </c>
      <c r="D119" s="48">
        <v>224</v>
      </c>
      <c r="E119" s="37">
        <v>8</v>
      </c>
      <c r="F119" s="37"/>
      <c r="G119" s="37"/>
      <c r="H119" s="37">
        <v>35</v>
      </c>
      <c r="I119" s="38">
        <v>35</v>
      </c>
      <c r="J119" s="5">
        <f t="shared" si="4"/>
        <v>24</v>
      </c>
      <c r="K119" s="46">
        <f t="shared" si="5"/>
        <v>24</v>
      </c>
      <c r="L119" s="39">
        <v>1</v>
      </c>
      <c r="M119" s="39">
        <v>1</v>
      </c>
      <c r="N119" s="40">
        <v>1</v>
      </c>
      <c r="O119" s="40">
        <v>1</v>
      </c>
      <c r="P119" s="40">
        <v>2</v>
      </c>
      <c r="Q119" s="40">
        <v>1</v>
      </c>
      <c r="R119" s="40">
        <v>1</v>
      </c>
      <c r="S119" s="40">
        <v>1</v>
      </c>
      <c r="T119" s="40">
        <v>5</v>
      </c>
      <c r="U119" s="40">
        <v>2</v>
      </c>
      <c r="V119" s="40">
        <v>1</v>
      </c>
      <c r="W119" s="40">
        <v>2</v>
      </c>
      <c r="X119" s="40">
        <v>1</v>
      </c>
      <c r="Y119" s="40">
        <v>2</v>
      </c>
      <c r="Z119" s="40">
        <v>1</v>
      </c>
      <c r="AA119" s="40">
        <v>1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40" t="s">
        <v>89</v>
      </c>
      <c r="AT119" s="28">
        <f t="shared" si="6"/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29" t="s">
        <v>86</v>
      </c>
      <c r="BT119" s="30">
        <f t="shared" si="7"/>
        <v>0</v>
      </c>
      <c r="BU119" s="42">
        <v>0</v>
      </c>
      <c r="BV119" s="42">
        <v>0</v>
      </c>
      <c r="BW119" s="42">
        <v>0</v>
      </c>
      <c r="BX119" s="42">
        <v>0</v>
      </c>
      <c r="BY119" s="42">
        <v>0</v>
      </c>
      <c r="BZ119" s="42">
        <v>0</v>
      </c>
      <c r="CA119" s="42">
        <v>0</v>
      </c>
      <c r="CB119" s="42">
        <v>0</v>
      </c>
      <c r="CC119" s="42">
        <v>0</v>
      </c>
      <c r="CD119" s="42">
        <v>0</v>
      </c>
      <c r="CE119" s="42">
        <v>0</v>
      </c>
      <c r="CF119" s="42">
        <v>0</v>
      </c>
      <c r="CG119" s="42">
        <v>0</v>
      </c>
      <c r="CH119" s="42">
        <v>0</v>
      </c>
      <c r="CI119" s="42">
        <v>0</v>
      </c>
      <c r="CJ119" s="42">
        <v>0</v>
      </c>
      <c r="CK119" s="43" t="s">
        <v>87</v>
      </c>
    </row>
    <row r="120" spans="1:89" ht="18.75" customHeight="1">
      <c r="A120" s="33"/>
      <c r="B120" s="47" t="s">
        <v>208</v>
      </c>
      <c r="C120" s="45">
        <v>10</v>
      </c>
      <c r="D120" s="48">
        <v>604</v>
      </c>
      <c r="E120" s="37">
        <v>1</v>
      </c>
      <c r="F120" s="37"/>
      <c r="G120" s="37"/>
      <c r="H120" s="37">
        <v>95</v>
      </c>
      <c r="I120" s="38">
        <v>95</v>
      </c>
      <c r="J120" s="5">
        <f t="shared" si="4"/>
        <v>23</v>
      </c>
      <c r="K120" s="25">
        <f t="shared" si="5"/>
        <v>6</v>
      </c>
      <c r="L120" s="39">
        <v>1</v>
      </c>
      <c r="M120" s="39">
        <v>1</v>
      </c>
      <c r="N120" s="40">
        <v>1</v>
      </c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39">
        <v>1</v>
      </c>
      <c r="AH120" s="39">
        <v>1</v>
      </c>
      <c r="AI120" s="39">
        <v>1</v>
      </c>
      <c r="AJ120" s="39"/>
      <c r="AK120" s="39"/>
      <c r="AL120" s="39"/>
      <c r="AM120" s="39"/>
      <c r="AN120" s="39"/>
      <c r="AO120" s="39"/>
      <c r="AP120" s="39"/>
      <c r="AQ120" s="39"/>
      <c r="AR120" s="39"/>
      <c r="AS120" s="40" t="s">
        <v>85</v>
      </c>
      <c r="AT120" s="28">
        <f t="shared" si="6"/>
        <v>0</v>
      </c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 t="s">
        <v>95</v>
      </c>
      <c r="BT120" s="30">
        <f t="shared" si="7"/>
        <v>17</v>
      </c>
      <c r="BU120" s="42">
        <v>7</v>
      </c>
      <c r="BV120" s="42">
        <v>1</v>
      </c>
      <c r="BW120" s="42">
        <v>1</v>
      </c>
      <c r="BX120" s="42">
        <v>1</v>
      </c>
      <c r="BY120" s="42">
        <v>1</v>
      </c>
      <c r="BZ120" s="42">
        <v>1</v>
      </c>
      <c r="CA120" s="42">
        <v>0</v>
      </c>
      <c r="CB120" s="42">
        <v>0</v>
      </c>
      <c r="CC120" s="42">
        <v>0</v>
      </c>
      <c r="CD120" s="42">
        <v>0</v>
      </c>
      <c r="CE120" s="42">
        <v>3</v>
      </c>
      <c r="CF120" s="42">
        <v>0</v>
      </c>
      <c r="CG120" s="31">
        <v>2</v>
      </c>
      <c r="CH120" s="31">
        <v>0</v>
      </c>
      <c r="CI120" s="31">
        <v>0</v>
      </c>
      <c r="CJ120" s="42">
        <v>0</v>
      </c>
      <c r="CK120" s="49" t="s">
        <v>96</v>
      </c>
    </row>
    <row r="121" spans="1:89" ht="18.75" customHeight="1">
      <c r="A121" s="33">
        <v>15</v>
      </c>
      <c r="B121" s="3" t="s">
        <v>209</v>
      </c>
      <c r="C121" s="33">
        <v>10</v>
      </c>
      <c r="D121" s="36" t="s">
        <v>107</v>
      </c>
      <c r="E121" s="37">
        <v>16</v>
      </c>
      <c r="F121" s="37"/>
      <c r="G121" s="37"/>
      <c r="H121" s="37">
        <v>125</v>
      </c>
      <c r="I121" s="38">
        <v>125</v>
      </c>
      <c r="J121" s="5">
        <f t="shared" si="4"/>
        <v>20</v>
      </c>
      <c r="K121" s="46">
        <f t="shared" si="5"/>
        <v>4</v>
      </c>
      <c r="L121" s="39">
        <v>0</v>
      </c>
      <c r="M121" s="39">
        <v>1</v>
      </c>
      <c r="N121" s="40">
        <v>0</v>
      </c>
      <c r="O121" s="40">
        <v>0</v>
      </c>
      <c r="P121" s="40">
        <v>0</v>
      </c>
      <c r="Q121" s="40">
        <v>1</v>
      </c>
      <c r="R121" s="40">
        <v>1</v>
      </c>
      <c r="S121" s="40">
        <v>1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0</v>
      </c>
      <c r="AP121" s="39">
        <v>0</v>
      </c>
      <c r="AQ121" s="39">
        <v>0</v>
      </c>
      <c r="AR121" s="39">
        <v>0</v>
      </c>
      <c r="AS121" s="27" t="s">
        <v>93</v>
      </c>
      <c r="AT121" s="28">
        <f t="shared" si="6"/>
        <v>0</v>
      </c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 t="s">
        <v>95</v>
      </c>
      <c r="BT121" s="30">
        <f t="shared" si="7"/>
        <v>16</v>
      </c>
      <c r="BU121" s="42">
        <v>7</v>
      </c>
      <c r="BV121" s="42">
        <v>1</v>
      </c>
      <c r="BW121" s="42">
        <v>1</v>
      </c>
      <c r="BX121" s="42">
        <v>1</v>
      </c>
      <c r="BY121" s="42">
        <v>1</v>
      </c>
      <c r="BZ121" s="42">
        <v>1</v>
      </c>
      <c r="CA121" s="42">
        <v>0</v>
      </c>
      <c r="CB121" s="42">
        <v>0</v>
      </c>
      <c r="CC121" s="42">
        <v>0</v>
      </c>
      <c r="CD121" s="42">
        <v>0</v>
      </c>
      <c r="CE121" s="42">
        <v>3</v>
      </c>
      <c r="CF121" s="42">
        <v>0</v>
      </c>
      <c r="CG121" s="31">
        <v>1</v>
      </c>
      <c r="CH121" s="31">
        <v>0</v>
      </c>
      <c r="CI121" s="31">
        <v>0</v>
      </c>
      <c r="CJ121" s="42">
        <v>0</v>
      </c>
      <c r="CK121" s="49" t="s">
        <v>96</v>
      </c>
    </row>
    <row r="122" spans="1:89" ht="18.75" customHeight="1">
      <c r="A122" s="33">
        <v>10</v>
      </c>
      <c r="B122" s="1" t="s">
        <v>210</v>
      </c>
      <c r="C122" s="2">
        <v>10</v>
      </c>
      <c r="D122" s="2">
        <v>123</v>
      </c>
      <c r="E122" s="37">
        <v>2</v>
      </c>
      <c r="H122" s="2">
        <v>139</v>
      </c>
      <c r="I122" s="38">
        <v>139</v>
      </c>
      <c r="J122" s="5">
        <f t="shared" si="4"/>
        <v>19</v>
      </c>
      <c r="K122" s="46">
        <f t="shared" si="5"/>
        <v>0</v>
      </c>
      <c r="L122" s="39">
        <v>0</v>
      </c>
      <c r="M122" s="39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  <c r="AL122" s="39">
        <v>0</v>
      </c>
      <c r="AM122" s="39">
        <v>0</v>
      </c>
      <c r="AN122" s="39">
        <v>0</v>
      </c>
      <c r="AO122" s="39">
        <v>0</v>
      </c>
      <c r="AP122" s="39">
        <v>0</v>
      </c>
      <c r="AQ122" s="39">
        <v>0</v>
      </c>
      <c r="AR122" s="39">
        <v>0</v>
      </c>
      <c r="AS122" s="27" t="s">
        <v>93</v>
      </c>
      <c r="AT122" s="28">
        <f t="shared" si="6"/>
        <v>0</v>
      </c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 t="s">
        <v>95</v>
      </c>
      <c r="BT122" s="30">
        <f t="shared" si="7"/>
        <v>19</v>
      </c>
      <c r="BU122" s="42">
        <v>7</v>
      </c>
      <c r="BV122" s="42">
        <v>1</v>
      </c>
      <c r="BW122" s="42">
        <v>1</v>
      </c>
      <c r="BX122" s="42">
        <v>1</v>
      </c>
      <c r="BY122" s="42">
        <v>1</v>
      </c>
      <c r="BZ122" s="42">
        <v>1</v>
      </c>
      <c r="CA122" s="42">
        <v>0</v>
      </c>
      <c r="CB122" s="42">
        <v>0</v>
      </c>
      <c r="CC122" s="42">
        <v>0</v>
      </c>
      <c r="CD122" s="42">
        <v>0</v>
      </c>
      <c r="CE122" s="42">
        <v>4</v>
      </c>
      <c r="CF122" s="42">
        <v>0</v>
      </c>
      <c r="CG122" s="31">
        <v>3</v>
      </c>
      <c r="CH122" s="31">
        <v>0</v>
      </c>
      <c r="CI122" s="31">
        <v>0</v>
      </c>
      <c r="CJ122" s="42">
        <v>0</v>
      </c>
      <c r="CK122" s="43" t="s">
        <v>87</v>
      </c>
    </row>
    <row r="123" spans="1:89" ht="18.75" customHeight="1">
      <c r="A123" s="33">
        <v>17</v>
      </c>
      <c r="B123" s="3" t="s">
        <v>211</v>
      </c>
      <c r="C123" s="33">
        <v>10</v>
      </c>
      <c r="D123" s="36" t="s">
        <v>107</v>
      </c>
      <c r="E123" s="37">
        <v>5</v>
      </c>
      <c r="F123" s="37"/>
      <c r="G123" s="37"/>
      <c r="H123" s="37">
        <v>68</v>
      </c>
      <c r="I123" s="38">
        <v>68</v>
      </c>
      <c r="J123" s="5">
        <f t="shared" si="4"/>
        <v>16</v>
      </c>
      <c r="K123" s="25">
        <f t="shared" si="5"/>
        <v>0</v>
      </c>
      <c r="L123" s="39"/>
      <c r="M123" s="39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40" t="s">
        <v>85</v>
      </c>
      <c r="AT123" s="28">
        <f t="shared" si="6"/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29" t="s">
        <v>86</v>
      </c>
      <c r="BT123" s="30">
        <f t="shared" si="7"/>
        <v>16</v>
      </c>
      <c r="BU123" s="42">
        <v>7</v>
      </c>
      <c r="BV123" s="42">
        <v>1</v>
      </c>
      <c r="BW123" s="42">
        <v>1</v>
      </c>
      <c r="BX123" s="42">
        <v>0</v>
      </c>
      <c r="BY123" s="42">
        <v>1</v>
      </c>
      <c r="BZ123" s="42">
        <v>0</v>
      </c>
      <c r="CA123" s="42">
        <v>0</v>
      </c>
      <c r="CB123" s="42">
        <v>0</v>
      </c>
      <c r="CC123" s="42">
        <v>0</v>
      </c>
      <c r="CD123" s="42">
        <v>0</v>
      </c>
      <c r="CE123" s="42">
        <v>3</v>
      </c>
      <c r="CF123" s="42">
        <v>0</v>
      </c>
      <c r="CG123" s="31">
        <v>3</v>
      </c>
      <c r="CH123" s="31">
        <v>0</v>
      </c>
      <c r="CI123" s="31">
        <v>0</v>
      </c>
      <c r="CJ123" s="42">
        <v>0</v>
      </c>
      <c r="CK123" s="43" t="s">
        <v>87</v>
      </c>
    </row>
    <row r="124" spans="1:89" ht="18.75" customHeight="1">
      <c r="A124" s="33"/>
      <c r="B124" s="34" t="s">
        <v>212</v>
      </c>
      <c r="C124" s="35">
        <v>10</v>
      </c>
      <c r="D124" s="36">
        <v>319</v>
      </c>
      <c r="E124" s="37">
        <v>1</v>
      </c>
      <c r="F124" s="37"/>
      <c r="G124" s="37"/>
      <c r="H124" s="37">
        <v>99</v>
      </c>
      <c r="I124" s="38">
        <v>99</v>
      </c>
      <c r="J124" s="5">
        <f t="shared" si="4"/>
        <v>15</v>
      </c>
      <c r="K124" s="46">
        <f t="shared" si="5"/>
        <v>0</v>
      </c>
      <c r="L124" s="39">
        <v>0</v>
      </c>
      <c r="M124" s="39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27" t="s">
        <v>93</v>
      </c>
      <c r="AT124" s="28">
        <f t="shared" si="6"/>
        <v>2</v>
      </c>
      <c r="AU124" s="41"/>
      <c r="AV124" s="41"/>
      <c r="AW124" s="41"/>
      <c r="AX124" s="41">
        <v>1</v>
      </c>
      <c r="AY124" s="41">
        <v>1</v>
      </c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 t="s">
        <v>95</v>
      </c>
      <c r="BT124" s="30">
        <f t="shared" si="7"/>
        <v>13</v>
      </c>
      <c r="BU124" s="42">
        <v>7</v>
      </c>
      <c r="BV124" s="42">
        <v>1</v>
      </c>
      <c r="BW124" s="42">
        <v>1</v>
      </c>
      <c r="BX124" s="42">
        <v>1</v>
      </c>
      <c r="BY124" s="42">
        <v>1</v>
      </c>
      <c r="BZ124" s="42">
        <v>0</v>
      </c>
      <c r="CA124" s="42">
        <v>0</v>
      </c>
      <c r="CB124" s="42">
        <v>0</v>
      </c>
      <c r="CC124" s="42">
        <v>0</v>
      </c>
      <c r="CD124" s="42">
        <v>0</v>
      </c>
      <c r="CE124" s="42">
        <v>2</v>
      </c>
      <c r="CF124" s="42">
        <v>0</v>
      </c>
      <c r="CG124" s="31">
        <v>0</v>
      </c>
      <c r="CH124" s="31">
        <v>0</v>
      </c>
      <c r="CI124" s="31">
        <v>0</v>
      </c>
      <c r="CJ124" s="42">
        <v>0</v>
      </c>
      <c r="CK124" s="49" t="s">
        <v>96</v>
      </c>
    </row>
    <row r="125" spans="1:89" ht="18.75" customHeight="1">
      <c r="A125" s="33">
        <v>13</v>
      </c>
      <c r="B125" s="3" t="s">
        <v>213</v>
      </c>
      <c r="C125" s="33">
        <v>10</v>
      </c>
      <c r="D125" s="36" t="s">
        <v>107</v>
      </c>
      <c r="E125" s="37">
        <v>13</v>
      </c>
      <c r="F125" s="37"/>
      <c r="G125" s="37"/>
      <c r="H125" s="37">
        <v>79</v>
      </c>
      <c r="I125" s="38">
        <v>79</v>
      </c>
      <c r="J125" s="5">
        <f t="shared" si="4"/>
        <v>14</v>
      </c>
      <c r="K125" s="25">
        <f t="shared" si="5"/>
        <v>0</v>
      </c>
      <c r="L125" s="39"/>
      <c r="M125" s="39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40" t="s">
        <v>85</v>
      </c>
      <c r="AT125" s="28">
        <f t="shared" si="6"/>
        <v>0</v>
      </c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 t="s">
        <v>95</v>
      </c>
      <c r="BT125" s="30">
        <f t="shared" si="7"/>
        <v>14</v>
      </c>
      <c r="BU125" s="42">
        <v>7</v>
      </c>
      <c r="BV125" s="42">
        <v>0</v>
      </c>
      <c r="BW125" s="42">
        <v>0</v>
      </c>
      <c r="BX125" s="42">
        <v>1</v>
      </c>
      <c r="BY125" s="42">
        <v>1</v>
      </c>
      <c r="BZ125" s="42">
        <v>1</v>
      </c>
      <c r="CA125" s="42">
        <v>0</v>
      </c>
      <c r="CB125" s="42">
        <v>0</v>
      </c>
      <c r="CC125" s="42">
        <v>0</v>
      </c>
      <c r="CD125" s="42">
        <v>0</v>
      </c>
      <c r="CE125" s="42">
        <v>2</v>
      </c>
      <c r="CF125" s="42">
        <v>0</v>
      </c>
      <c r="CG125" s="31">
        <v>2</v>
      </c>
      <c r="CH125" s="31">
        <v>0</v>
      </c>
      <c r="CI125" s="31">
        <v>0</v>
      </c>
      <c r="CJ125" s="42">
        <v>0</v>
      </c>
      <c r="CK125" s="49" t="s">
        <v>96</v>
      </c>
    </row>
    <row r="126" spans="1:89" ht="18.75" customHeight="1">
      <c r="A126" s="33"/>
      <c r="B126" s="50" t="s">
        <v>214</v>
      </c>
      <c r="C126" s="33">
        <v>10</v>
      </c>
      <c r="D126" s="48">
        <v>604</v>
      </c>
      <c r="E126" s="37">
        <v>7</v>
      </c>
      <c r="F126" s="37"/>
      <c r="G126" s="37"/>
      <c r="H126" s="37">
        <v>105</v>
      </c>
      <c r="I126" s="38">
        <v>105</v>
      </c>
      <c r="J126" s="5">
        <f t="shared" si="4"/>
        <v>12</v>
      </c>
      <c r="K126" s="46">
        <f t="shared" si="5"/>
        <v>0</v>
      </c>
      <c r="L126" s="39">
        <v>0</v>
      </c>
      <c r="M126" s="39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0</v>
      </c>
      <c r="AM126" s="39">
        <v>0</v>
      </c>
      <c r="AN126" s="39">
        <v>0</v>
      </c>
      <c r="AO126" s="39">
        <v>0</v>
      </c>
      <c r="AP126" s="39">
        <v>0</v>
      </c>
      <c r="AQ126" s="39">
        <v>0</v>
      </c>
      <c r="AR126" s="39">
        <v>0</v>
      </c>
      <c r="AS126" s="27" t="s">
        <v>93</v>
      </c>
      <c r="AT126" s="28">
        <f t="shared" si="6"/>
        <v>5</v>
      </c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>
        <v>5</v>
      </c>
      <c r="BL126" s="41"/>
      <c r="BM126" s="41"/>
      <c r="BN126" s="41"/>
      <c r="BO126" s="41"/>
      <c r="BP126" s="41"/>
      <c r="BQ126" s="41"/>
      <c r="BR126" s="41"/>
      <c r="BS126" s="41" t="s">
        <v>95</v>
      </c>
      <c r="BT126" s="30">
        <f t="shared" si="7"/>
        <v>7</v>
      </c>
      <c r="BU126" s="42">
        <v>0</v>
      </c>
      <c r="BV126" s="42">
        <v>1</v>
      </c>
      <c r="BW126" s="42">
        <v>1</v>
      </c>
      <c r="BX126" s="42">
        <v>1</v>
      </c>
      <c r="BY126" s="42">
        <v>1</v>
      </c>
      <c r="BZ126" s="42">
        <v>1</v>
      </c>
      <c r="CA126" s="42">
        <v>0</v>
      </c>
      <c r="CB126" s="42">
        <v>0</v>
      </c>
      <c r="CC126" s="42">
        <v>0</v>
      </c>
      <c r="CD126" s="42">
        <v>0</v>
      </c>
      <c r="CE126" s="42">
        <v>1</v>
      </c>
      <c r="CF126" s="42">
        <v>0</v>
      </c>
      <c r="CG126" s="31">
        <v>1</v>
      </c>
      <c r="CH126" s="31">
        <v>0</v>
      </c>
      <c r="CI126" s="31">
        <v>0</v>
      </c>
      <c r="CJ126" s="42">
        <v>0</v>
      </c>
      <c r="CK126" s="49" t="s">
        <v>96</v>
      </c>
    </row>
    <row r="127" spans="1:89" ht="18.75" customHeight="1">
      <c r="A127" s="33"/>
      <c r="B127" s="55" t="s">
        <v>215</v>
      </c>
      <c r="C127" s="45">
        <v>10</v>
      </c>
      <c r="D127" s="48">
        <v>604</v>
      </c>
      <c r="E127" s="37">
        <v>3</v>
      </c>
      <c r="F127" s="37"/>
      <c r="G127" s="37"/>
      <c r="H127" s="37">
        <v>38</v>
      </c>
      <c r="I127" s="38">
        <v>38</v>
      </c>
      <c r="J127" s="5">
        <f t="shared" si="4"/>
        <v>11</v>
      </c>
      <c r="K127" s="46">
        <f t="shared" si="5"/>
        <v>10</v>
      </c>
      <c r="L127" s="39"/>
      <c r="M127" s="39"/>
      <c r="N127" s="40"/>
      <c r="O127" s="40"/>
      <c r="P127" s="40"/>
      <c r="Q127" s="40">
        <v>1</v>
      </c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39">
        <v>1</v>
      </c>
      <c r="AH127" s="39">
        <v>1</v>
      </c>
      <c r="AI127" s="39">
        <v>1</v>
      </c>
      <c r="AJ127" s="39">
        <v>0</v>
      </c>
      <c r="AK127" s="39">
        <v>3</v>
      </c>
      <c r="AL127" s="39">
        <v>1</v>
      </c>
      <c r="AM127" s="39">
        <v>1</v>
      </c>
      <c r="AN127" s="39">
        <v>0</v>
      </c>
      <c r="AO127" s="39">
        <v>0</v>
      </c>
      <c r="AP127" s="39">
        <v>0</v>
      </c>
      <c r="AQ127" s="39">
        <v>1</v>
      </c>
      <c r="AR127" s="39">
        <v>0</v>
      </c>
      <c r="AS127" s="40" t="s">
        <v>89</v>
      </c>
      <c r="AT127" s="28">
        <f t="shared" si="6"/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29" t="s">
        <v>86</v>
      </c>
      <c r="BT127" s="30">
        <f t="shared" si="7"/>
        <v>1</v>
      </c>
      <c r="BU127" s="42">
        <v>0</v>
      </c>
      <c r="BV127" s="42">
        <v>0</v>
      </c>
      <c r="BW127" s="42">
        <v>0</v>
      </c>
      <c r="BX127" s="42">
        <v>0</v>
      </c>
      <c r="BY127" s="42">
        <v>0</v>
      </c>
      <c r="BZ127" s="42">
        <v>0</v>
      </c>
      <c r="CA127" s="42">
        <v>0</v>
      </c>
      <c r="CB127" s="42">
        <v>0</v>
      </c>
      <c r="CC127" s="42">
        <v>0</v>
      </c>
      <c r="CD127" s="42">
        <v>0</v>
      </c>
      <c r="CE127" s="42">
        <v>0</v>
      </c>
      <c r="CF127" s="42">
        <v>0</v>
      </c>
      <c r="CG127" s="31">
        <v>0</v>
      </c>
      <c r="CH127" s="31">
        <v>1</v>
      </c>
      <c r="CI127" s="31">
        <v>0</v>
      </c>
      <c r="CJ127" s="42">
        <v>0</v>
      </c>
      <c r="CK127" s="43" t="s">
        <v>87</v>
      </c>
    </row>
    <row r="128" spans="1:89" ht="18.75" customHeight="1">
      <c r="A128" s="33"/>
      <c r="B128" s="50" t="s">
        <v>216</v>
      </c>
      <c r="C128" s="33">
        <v>10</v>
      </c>
      <c r="D128" s="48" t="s">
        <v>92</v>
      </c>
      <c r="E128" s="37">
        <v>7</v>
      </c>
      <c r="F128" s="37"/>
      <c r="G128" s="37"/>
      <c r="H128" s="37">
        <v>48</v>
      </c>
      <c r="I128" s="38">
        <v>48</v>
      </c>
      <c r="J128" s="5">
        <f t="shared" si="4"/>
        <v>11</v>
      </c>
      <c r="K128" s="46">
        <f t="shared" si="5"/>
        <v>0</v>
      </c>
      <c r="L128" s="39"/>
      <c r="M128" s="39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40" t="s">
        <v>89</v>
      </c>
      <c r="AT128" s="28">
        <f t="shared" si="6"/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29" t="s">
        <v>86</v>
      </c>
      <c r="BT128" s="30">
        <f t="shared" si="7"/>
        <v>11</v>
      </c>
      <c r="BU128" s="42">
        <v>3</v>
      </c>
      <c r="BV128" s="42">
        <v>1</v>
      </c>
      <c r="BW128" s="42">
        <v>1</v>
      </c>
      <c r="BX128" s="42">
        <v>1</v>
      </c>
      <c r="BY128" s="42">
        <v>1</v>
      </c>
      <c r="BZ128" s="42">
        <v>1</v>
      </c>
      <c r="CA128" s="42">
        <v>0</v>
      </c>
      <c r="CB128" s="42">
        <v>0</v>
      </c>
      <c r="CC128" s="42">
        <v>0</v>
      </c>
      <c r="CD128" s="42">
        <v>0</v>
      </c>
      <c r="CE128" s="42">
        <v>3</v>
      </c>
      <c r="CF128" s="42">
        <v>0</v>
      </c>
      <c r="CG128" s="31">
        <v>0</v>
      </c>
      <c r="CH128" s="31">
        <v>0</v>
      </c>
      <c r="CI128" s="31">
        <v>0</v>
      </c>
      <c r="CJ128" s="42">
        <v>0</v>
      </c>
      <c r="CK128" s="43" t="s">
        <v>87</v>
      </c>
    </row>
    <row r="129" spans="1:90" ht="18.75" customHeight="1">
      <c r="A129" s="33"/>
      <c r="B129" s="47" t="s">
        <v>217</v>
      </c>
      <c r="C129" s="45">
        <v>10</v>
      </c>
      <c r="D129" s="45" t="s">
        <v>156</v>
      </c>
      <c r="E129" s="37"/>
      <c r="F129" s="37"/>
      <c r="G129" s="37"/>
      <c r="H129" s="37"/>
      <c r="I129" s="56"/>
      <c r="J129" s="56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33"/>
      <c r="CH129" s="33"/>
      <c r="CI129" s="33"/>
      <c r="CJ129" s="57"/>
      <c r="CK129" s="57"/>
      <c r="CL129" s="3"/>
    </row>
    <row r="130" spans="1:90" ht="18.75" customHeight="1">
      <c r="A130" s="33"/>
      <c r="B130" s="55" t="s">
        <v>218</v>
      </c>
      <c r="C130" s="45">
        <v>10</v>
      </c>
      <c r="D130" s="36" t="s">
        <v>156</v>
      </c>
      <c r="E130" s="37"/>
      <c r="F130" s="37"/>
      <c r="G130" s="37"/>
      <c r="H130" s="37"/>
      <c r="I130" s="56"/>
      <c r="J130" s="56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33"/>
      <c r="CH130" s="33"/>
      <c r="CI130" s="33"/>
      <c r="CJ130" s="57"/>
      <c r="CK130" s="57"/>
      <c r="CL130" s="3"/>
    </row>
    <row r="131" spans="1:90" ht="18.75" customHeight="1">
      <c r="A131" s="33"/>
      <c r="B131" s="34" t="s">
        <v>219</v>
      </c>
      <c r="C131" s="35">
        <v>10</v>
      </c>
      <c r="D131" s="35" t="s">
        <v>156</v>
      </c>
      <c r="E131" s="37"/>
      <c r="F131" s="37"/>
      <c r="G131" s="37"/>
      <c r="H131" s="37"/>
      <c r="I131" s="56"/>
      <c r="J131" s="56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33"/>
      <c r="CH131" s="33"/>
      <c r="CI131" s="33"/>
      <c r="CJ131" s="57"/>
      <c r="CK131" s="57"/>
      <c r="CL131" s="3"/>
    </row>
    <row r="132" spans="1:90" ht="18.75" customHeight="1">
      <c r="A132" s="33"/>
      <c r="B132" s="53" t="s">
        <v>220</v>
      </c>
      <c r="C132" s="33">
        <v>10</v>
      </c>
      <c r="D132" s="44" t="s">
        <v>156</v>
      </c>
      <c r="E132" s="45"/>
      <c r="F132" s="37"/>
      <c r="G132" s="37"/>
      <c r="H132" s="37"/>
      <c r="I132" s="56"/>
      <c r="J132" s="56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33"/>
      <c r="CH132" s="33"/>
      <c r="CI132" s="33"/>
      <c r="CJ132" s="57"/>
      <c r="CK132" s="57"/>
      <c r="CL132" s="3"/>
    </row>
    <row r="133" spans="1:90" ht="18.75" customHeight="1">
      <c r="A133" s="33"/>
      <c r="B133" s="47" t="s">
        <v>221</v>
      </c>
      <c r="C133" s="36">
        <v>10</v>
      </c>
      <c r="D133" s="35" t="s">
        <v>156</v>
      </c>
      <c r="E133" s="37"/>
      <c r="F133" s="37"/>
      <c r="G133" s="37"/>
      <c r="H133" s="37"/>
      <c r="I133" s="56"/>
      <c r="J133" s="56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33"/>
      <c r="CH133" s="33"/>
      <c r="CI133" s="33"/>
      <c r="CJ133" s="57"/>
      <c r="CK133" s="57"/>
      <c r="CL133" s="3"/>
    </row>
    <row r="134" spans="1:9" ht="18.75" customHeight="1">
      <c r="A134" s="33"/>
      <c r="B134" s="47" t="s">
        <v>222</v>
      </c>
      <c r="C134" s="36">
        <v>10</v>
      </c>
      <c r="D134" s="48" t="s">
        <v>156</v>
      </c>
      <c r="E134" s="37"/>
      <c r="F134" s="37"/>
      <c r="G134" s="37"/>
      <c r="H134" s="37"/>
      <c r="I134" s="3"/>
    </row>
    <row r="135" spans="1:9" ht="18.75" customHeight="1">
      <c r="A135" s="33"/>
      <c r="B135" s="53" t="s">
        <v>223</v>
      </c>
      <c r="C135" s="33">
        <v>10</v>
      </c>
      <c r="D135" s="44" t="s">
        <v>156</v>
      </c>
      <c r="E135" s="45"/>
      <c r="F135" s="37"/>
      <c r="G135" s="37"/>
      <c r="H135" s="37"/>
      <c r="I135" s="3"/>
    </row>
    <row r="136" spans="1:9" ht="18.75" customHeight="1">
      <c r="A136" s="33"/>
      <c r="B136" s="53" t="s">
        <v>224</v>
      </c>
      <c r="C136" s="33">
        <v>10</v>
      </c>
      <c r="D136" s="44" t="s">
        <v>156</v>
      </c>
      <c r="E136" s="45"/>
      <c r="F136" s="37"/>
      <c r="G136" s="37"/>
      <c r="H136" s="37"/>
      <c r="I136" s="3"/>
    </row>
    <row r="137" spans="1:9" ht="18.75" customHeight="1">
      <c r="A137" s="33"/>
      <c r="B137" s="51" t="s">
        <v>225</v>
      </c>
      <c r="C137" s="33">
        <v>10</v>
      </c>
      <c r="D137" s="48" t="s">
        <v>156</v>
      </c>
      <c r="E137" s="37"/>
      <c r="F137" s="37"/>
      <c r="G137" s="37"/>
      <c r="H137" s="37"/>
      <c r="I137" s="3"/>
    </row>
    <row r="138" spans="1:9" ht="18.75" customHeight="1">
      <c r="A138" s="33"/>
      <c r="B138" s="47" t="s">
        <v>226</v>
      </c>
      <c r="C138" s="45">
        <v>10</v>
      </c>
      <c r="D138" s="36" t="s">
        <v>156</v>
      </c>
      <c r="E138" s="37"/>
      <c r="F138" s="37"/>
      <c r="G138" s="37"/>
      <c r="H138" s="37"/>
      <c r="I138" s="3"/>
    </row>
    <row r="139" spans="1:9" ht="18.75" customHeight="1">
      <c r="A139" s="33"/>
      <c r="B139" s="55" t="s">
        <v>227</v>
      </c>
      <c r="C139" s="45">
        <v>10</v>
      </c>
      <c r="D139" s="36" t="s">
        <v>156</v>
      </c>
      <c r="E139" s="37"/>
      <c r="F139" s="37"/>
      <c r="G139" s="37"/>
      <c r="H139" s="37"/>
      <c r="I139" s="3"/>
    </row>
    <row r="140" spans="1:9" ht="18.75" customHeight="1">
      <c r="A140" s="33"/>
      <c r="B140" s="3" t="s">
        <v>228</v>
      </c>
      <c r="C140" s="45">
        <v>10</v>
      </c>
      <c r="D140" s="36" t="s">
        <v>156</v>
      </c>
      <c r="E140" s="37"/>
      <c r="F140" s="37"/>
      <c r="G140" s="37"/>
      <c r="H140" s="37"/>
      <c r="I140" s="3"/>
    </row>
    <row r="141" spans="1:9" ht="18.75" customHeight="1">
      <c r="A141" s="33"/>
      <c r="B141" s="53" t="s">
        <v>229</v>
      </c>
      <c r="C141" s="35">
        <v>10</v>
      </c>
      <c r="D141" s="36" t="s">
        <v>156</v>
      </c>
      <c r="E141" s="37"/>
      <c r="F141" s="37"/>
      <c r="G141" s="37"/>
      <c r="H141" s="37"/>
      <c r="I141" s="3"/>
    </row>
    <row r="142" spans="1:9" ht="18.75" customHeight="1">
      <c r="A142" s="33"/>
      <c r="B142" s="34" t="s">
        <v>230</v>
      </c>
      <c r="C142" s="35">
        <v>10</v>
      </c>
      <c r="D142" s="33" t="s">
        <v>156</v>
      </c>
      <c r="E142" s="37"/>
      <c r="F142" s="37"/>
      <c r="G142" s="37"/>
      <c r="H142" s="37"/>
      <c r="I142" s="3"/>
    </row>
    <row r="143" spans="1:89" ht="18.75" customHeight="1">
      <c r="A143" s="33"/>
      <c r="B143" s="47" t="s">
        <v>231</v>
      </c>
      <c r="C143" s="45">
        <v>11</v>
      </c>
      <c r="D143" s="48">
        <v>604</v>
      </c>
      <c r="E143" s="37">
        <v>11</v>
      </c>
      <c r="F143" s="37" t="s">
        <v>84</v>
      </c>
      <c r="G143" s="37">
        <v>1</v>
      </c>
      <c r="H143" s="37">
        <v>1</v>
      </c>
      <c r="I143" s="38">
        <v>1</v>
      </c>
      <c r="J143" s="5">
        <f aca="true" t="shared" si="8" ref="J143:J181">K143+AT143+BT143</f>
        <v>150</v>
      </c>
      <c r="K143" s="46">
        <f aca="true" t="shared" si="9" ref="K143:K181">SUM(L143:AR143)</f>
        <v>67</v>
      </c>
      <c r="L143" s="39">
        <v>1</v>
      </c>
      <c r="M143" s="39">
        <v>1</v>
      </c>
      <c r="N143" s="40">
        <v>1</v>
      </c>
      <c r="O143" s="40">
        <v>1</v>
      </c>
      <c r="P143" s="40">
        <v>2</v>
      </c>
      <c r="Q143" s="40">
        <v>1</v>
      </c>
      <c r="R143" s="40">
        <v>1</v>
      </c>
      <c r="S143" s="40">
        <v>1</v>
      </c>
      <c r="T143" s="40">
        <v>5</v>
      </c>
      <c r="U143" s="40">
        <v>2</v>
      </c>
      <c r="V143" s="40">
        <v>1</v>
      </c>
      <c r="W143" s="40">
        <v>2</v>
      </c>
      <c r="X143" s="40">
        <v>1</v>
      </c>
      <c r="Y143" s="40">
        <v>2</v>
      </c>
      <c r="Z143" s="40">
        <v>1</v>
      </c>
      <c r="AA143" s="40">
        <v>1</v>
      </c>
      <c r="AB143" s="40">
        <v>3</v>
      </c>
      <c r="AC143" s="40">
        <v>0</v>
      </c>
      <c r="AD143" s="40">
        <v>5</v>
      </c>
      <c r="AE143" s="40">
        <v>5</v>
      </c>
      <c r="AF143" s="40">
        <v>1</v>
      </c>
      <c r="AG143" s="39">
        <v>1</v>
      </c>
      <c r="AH143" s="39">
        <v>1</v>
      </c>
      <c r="AI143" s="39">
        <v>1</v>
      </c>
      <c r="AJ143" s="39">
        <v>1</v>
      </c>
      <c r="AK143" s="39">
        <v>1</v>
      </c>
      <c r="AL143" s="39">
        <v>1</v>
      </c>
      <c r="AM143" s="39">
        <v>1</v>
      </c>
      <c r="AN143" s="39">
        <v>10</v>
      </c>
      <c r="AO143" s="39">
        <v>5</v>
      </c>
      <c r="AP143" s="39">
        <v>5</v>
      </c>
      <c r="AQ143" s="39">
        <v>2</v>
      </c>
      <c r="AR143" s="39">
        <v>0</v>
      </c>
      <c r="AS143" s="40" t="s">
        <v>89</v>
      </c>
      <c r="AT143" s="28">
        <f aca="true" t="shared" si="10" ref="AT143:AT181">SUM(AU143:BR143)</f>
        <v>75</v>
      </c>
      <c r="AU143" s="29">
        <v>1</v>
      </c>
      <c r="AV143" s="29">
        <v>1</v>
      </c>
      <c r="AW143" s="29">
        <v>1</v>
      </c>
      <c r="AX143" s="29">
        <v>1</v>
      </c>
      <c r="AY143" s="29">
        <v>1</v>
      </c>
      <c r="AZ143" s="29">
        <v>1</v>
      </c>
      <c r="BA143" s="29">
        <v>1</v>
      </c>
      <c r="BB143" s="29">
        <v>1</v>
      </c>
      <c r="BC143" s="29">
        <v>1</v>
      </c>
      <c r="BD143" s="29">
        <v>2</v>
      </c>
      <c r="BE143" s="29">
        <v>3</v>
      </c>
      <c r="BF143" s="29">
        <v>1</v>
      </c>
      <c r="BG143" s="29">
        <v>1</v>
      </c>
      <c r="BH143" s="29">
        <v>1</v>
      </c>
      <c r="BI143" s="29">
        <v>1</v>
      </c>
      <c r="BJ143" s="29">
        <v>10</v>
      </c>
      <c r="BK143" s="29">
        <v>5</v>
      </c>
      <c r="BL143" s="29">
        <v>1</v>
      </c>
      <c r="BM143" s="29">
        <v>5</v>
      </c>
      <c r="BN143" s="29">
        <v>5</v>
      </c>
      <c r="BO143" s="29">
        <v>15</v>
      </c>
      <c r="BP143" s="29">
        <v>3</v>
      </c>
      <c r="BQ143" s="29">
        <v>3</v>
      </c>
      <c r="BR143" s="29">
        <v>10</v>
      </c>
      <c r="BS143" s="29" t="s">
        <v>86</v>
      </c>
      <c r="BT143" s="30">
        <f aca="true" t="shared" si="11" ref="BT143:BT181">SUM(BU143:CJ143)</f>
        <v>8</v>
      </c>
      <c r="BU143" s="42">
        <v>0</v>
      </c>
      <c r="BV143" s="42">
        <v>0</v>
      </c>
      <c r="BW143" s="42">
        <v>0</v>
      </c>
      <c r="BX143" s="42">
        <v>0</v>
      </c>
      <c r="BY143" s="42">
        <v>0</v>
      </c>
      <c r="BZ143" s="42">
        <v>0</v>
      </c>
      <c r="CA143" s="42">
        <v>1</v>
      </c>
      <c r="CB143" s="42">
        <v>4</v>
      </c>
      <c r="CC143" s="42">
        <v>1</v>
      </c>
      <c r="CD143" s="42">
        <v>1</v>
      </c>
      <c r="CE143" s="42">
        <v>0</v>
      </c>
      <c r="CF143" s="42">
        <v>1</v>
      </c>
      <c r="CG143" s="31">
        <v>0</v>
      </c>
      <c r="CH143" s="31">
        <v>0</v>
      </c>
      <c r="CI143" s="31">
        <v>0</v>
      </c>
      <c r="CJ143" s="42">
        <v>0</v>
      </c>
      <c r="CK143" s="43" t="s">
        <v>87</v>
      </c>
    </row>
    <row r="144" spans="1:89" ht="18.75" customHeight="1">
      <c r="A144" s="33">
        <v>4</v>
      </c>
      <c r="B144" s="3" t="s">
        <v>232</v>
      </c>
      <c r="C144" s="33">
        <v>11</v>
      </c>
      <c r="D144" s="48">
        <v>320</v>
      </c>
      <c r="E144" s="37">
        <v>7</v>
      </c>
      <c r="F144" s="37" t="s">
        <v>84</v>
      </c>
      <c r="G144" s="37">
        <v>1</v>
      </c>
      <c r="H144" s="37">
        <v>72</v>
      </c>
      <c r="I144" s="38">
        <v>72</v>
      </c>
      <c r="J144" s="5">
        <f t="shared" si="8"/>
        <v>135</v>
      </c>
      <c r="K144" s="25">
        <f t="shared" si="9"/>
        <v>48</v>
      </c>
      <c r="L144" s="39">
        <v>1</v>
      </c>
      <c r="M144" s="39">
        <v>1</v>
      </c>
      <c r="N144" s="40"/>
      <c r="O144" s="40">
        <v>1</v>
      </c>
      <c r="P144" s="40">
        <v>2</v>
      </c>
      <c r="Q144" s="40">
        <v>1</v>
      </c>
      <c r="R144" s="40">
        <v>1</v>
      </c>
      <c r="S144" s="40">
        <v>1</v>
      </c>
      <c r="T144" s="40">
        <v>5</v>
      </c>
      <c r="U144" s="40">
        <v>2</v>
      </c>
      <c r="V144" s="40">
        <v>1</v>
      </c>
      <c r="W144" s="40">
        <v>2</v>
      </c>
      <c r="X144" s="40">
        <v>1</v>
      </c>
      <c r="Y144" s="40">
        <v>2</v>
      </c>
      <c r="Z144" s="40">
        <v>1</v>
      </c>
      <c r="AA144" s="40"/>
      <c r="AB144" s="40">
        <v>3</v>
      </c>
      <c r="AC144" s="40">
        <v>5</v>
      </c>
      <c r="AD144" s="40"/>
      <c r="AE144" s="40">
        <v>5</v>
      </c>
      <c r="AF144" s="40">
        <v>1</v>
      </c>
      <c r="AG144" s="39">
        <v>1</v>
      </c>
      <c r="AH144" s="39">
        <v>1</v>
      </c>
      <c r="AI144" s="39">
        <v>1</v>
      </c>
      <c r="AJ144" s="39">
        <v>1</v>
      </c>
      <c r="AK144" s="39">
        <v>3</v>
      </c>
      <c r="AL144" s="39">
        <v>1</v>
      </c>
      <c r="AM144" s="39"/>
      <c r="AN144" s="39"/>
      <c r="AO144" s="39"/>
      <c r="AP144" s="39">
        <v>2</v>
      </c>
      <c r="AQ144" s="39">
        <v>2</v>
      </c>
      <c r="AR144" s="39"/>
      <c r="AS144" s="40" t="s">
        <v>85</v>
      </c>
      <c r="AT144" s="28">
        <f t="shared" si="10"/>
        <v>75</v>
      </c>
      <c r="AU144" s="41">
        <v>1</v>
      </c>
      <c r="AV144" s="41">
        <v>1</v>
      </c>
      <c r="AW144" s="41">
        <v>1</v>
      </c>
      <c r="AX144" s="41">
        <v>1</v>
      </c>
      <c r="AY144" s="41">
        <v>1</v>
      </c>
      <c r="AZ144" s="41">
        <v>1</v>
      </c>
      <c r="BA144" s="41">
        <v>1</v>
      </c>
      <c r="BB144" s="41">
        <v>1</v>
      </c>
      <c r="BC144" s="41">
        <v>1</v>
      </c>
      <c r="BD144" s="41">
        <v>2</v>
      </c>
      <c r="BE144" s="41">
        <v>3</v>
      </c>
      <c r="BF144" s="41">
        <v>1</v>
      </c>
      <c r="BG144" s="41">
        <v>1</v>
      </c>
      <c r="BH144" s="41">
        <v>1</v>
      </c>
      <c r="BI144" s="41">
        <v>1</v>
      </c>
      <c r="BJ144" s="41">
        <v>10</v>
      </c>
      <c r="BK144" s="41">
        <v>5</v>
      </c>
      <c r="BL144" s="41">
        <v>1</v>
      </c>
      <c r="BM144" s="41">
        <v>5</v>
      </c>
      <c r="BN144" s="41">
        <v>5</v>
      </c>
      <c r="BO144" s="41">
        <v>15</v>
      </c>
      <c r="BP144" s="41">
        <v>3</v>
      </c>
      <c r="BQ144" s="41">
        <v>3</v>
      </c>
      <c r="BR144" s="41">
        <v>10</v>
      </c>
      <c r="BS144" s="41" t="s">
        <v>95</v>
      </c>
      <c r="BT144" s="30">
        <f t="shared" si="11"/>
        <v>12</v>
      </c>
      <c r="BU144" s="42">
        <v>3</v>
      </c>
      <c r="BV144" s="42">
        <v>1</v>
      </c>
      <c r="BW144" s="42">
        <v>1</v>
      </c>
      <c r="BX144" s="42">
        <v>1</v>
      </c>
      <c r="BY144" s="42">
        <v>1</v>
      </c>
      <c r="BZ144" s="42">
        <v>1</v>
      </c>
      <c r="CA144" s="42">
        <v>0</v>
      </c>
      <c r="CB144" s="42">
        <v>0</v>
      </c>
      <c r="CC144" s="42">
        <v>0</v>
      </c>
      <c r="CD144" s="42">
        <v>0</v>
      </c>
      <c r="CE144" s="42">
        <v>4</v>
      </c>
      <c r="CF144" s="42">
        <v>0</v>
      </c>
      <c r="CG144" s="31">
        <v>0</v>
      </c>
      <c r="CH144" s="31">
        <v>0</v>
      </c>
      <c r="CI144" s="31">
        <v>0</v>
      </c>
      <c r="CJ144" s="42">
        <v>0</v>
      </c>
      <c r="CK144" s="43" t="s">
        <v>87</v>
      </c>
    </row>
    <row r="145" spans="1:89" ht="18.75" customHeight="1">
      <c r="A145" s="33"/>
      <c r="B145" s="58" t="s">
        <v>233</v>
      </c>
      <c r="C145" s="35">
        <v>11</v>
      </c>
      <c r="D145" s="36">
        <v>124</v>
      </c>
      <c r="E145" s="37">
        <v>6</v>
      </c>
      <c r="F145" s="37" t="s">
        <v>84</v>
      </c>
      <c r="G145" s="37">
        <v>1</v>
      </c>
      <c r="H145" s="37">
        <v>128</v>
      </c>
      <c r="I145" s="38">
        <v>128</v>
      </c>
      <c r="J145" s="5">
        <f t="shared" si="8"/>
        <v>129</v>
      </c>
      <c r="K145" s="46">
        <f t="shared" si="9"/>
        <v>58</v>
      </c>
      <c r="L145" s="39">
        <v>1</v>
      </c>
      <c r="M145" s="39">
        <v>1</v>
      </c>
      <c r="N145" s="40">
        <v>0</v>
      </c>
      <c r="O145" s="40">
        <v>1</v>
      </c>
      <c r="P145" s="40">
        <v>2</v>
      </c>
      <c r="Q145" s="40">
        <v>1</v>
      </c>
      <c r="R145" s="40">
        <v>1</v>
      </c>
      <c r="S145" s="40">
        <v>1</v>
      </c>
      <c r="T145" s="40">
        <v>5</v>
      </c>
      <c r="U145" s="40">
        <v>2</v>
      </c>
      <c r="V145" s="40">
        <v>1</v>
      </c>
      <c r="W145" s="40">
        <v>2</v>
      </c>
      <c r="X145" s="40">
        <v>0</v>
      </c>
      <c r="Y145" s="40">
        <v>0</v>
      </c>
      <c r="Z145" s="40">
        <v>0</v>
      </c>
      <c r="AA145" s="40">
        <v>0</v>
      </c>
      <c r="AB145" s="40">
        <v>3</v>
      </c>
      <c r="AC145" s="40">
        <v>0</v>
      </c>
      <c r="AD145" s="40">
        <v>0</v>
      </c>
      <c r="AE145" s="40">
        <v>5</v>
      </c>
      <c r="AF145" s="40">
        <v>0</v>
      </c>
      <c r="AG145" s="39">
        <v>1</v>
      </c>
      <c r="AH145" s="39">
        <v>1</v>
      </c>
      <c r="AI145" s="39">
        <v>1</v>
      </c>
      <c r="AJ145" s="39">
        <v>1</v>
      </c>
      <c r="AK145" s="39">
        <v>3</v>
      </c>
      <c r="AL145" s="39">
        <v>1</v>
      </c>
      <c r="AM145" s="39">
        <v>1</v>
      </c>
      <c r="AN145" s="39">
        <v>10</v>
      </c>
      <c r="AO145" s="39">
        <v>5</v>
      </c>
      <c r="AP145" s="39">
        <v>5</v>
      </c>
      <c r="AQ145" s="39">
        <v>2</v>
      </c>
      <c r="AR145" s="39">
        <v>1</v>
      </c>
      <c r="AS145" s="27" t="s">
        <v>93</v>
      </c>
      <c r="AT145" s="28">
        <f t="shared" si="10"/>
        <v>52</v>
      </c>
      <c r="AU145" s="41"/>
      <c r="AV145" s="41"/>
      <c r="AW145" s="41">
        <v>1</v>
      </c>
      <c r="AX145" s="41">
        <v>1</v>
      </c>
      <c r="AY145" s="41">
        <v>1</v>
      </c>
      <c r="AZ145" s="41">
        <v>1</v>
      </c>
      <c r="BA145" s="41">
        <v>1</v>
      </c>
      <c r="BB145" s="41">
        <v>1</v>
      </c>
      <c r="BC145" s="41">
        <v>1</v>
      </c>
      <c r="BD145" s="41">
        <v>2</v>
      </c>
      <c r="BE145" s="41">
        <v>3</v>
      </c>
      <c r="BF145" s="41">
        <v>1</v>
      </c>
      <c r="BG145" s="41">
        <v>1</v>
      </c>
      <c r="BH145" s="41">
        <v>1</v>
      </c>
      <c r="BI145" s="41">
        <v>1</v>
      </c>
      <c r="BJ145" s="41">
        <v>10</v>
      </c>
      <c r="BK145" s="41">
        <v>5</v>
      </c>
      <c r="BL145" s="41" t="s">
        <v>94</v>
      </c>
      <c r="BM145" s="41">
        <v>5</v>
      </c>
      <c r="BN145" s="41"/>
      <c r="BO145" s="41"/>
      <c r="BP145" s="41">
        <v>3</v>
      </c>
      <c r="BQ145" s="41">
        <v>3</v>
      </c>
      <c r="BR145" s="41">
        <v>10</v>
      </c>
      <c r="BS145" s="41" t="s">
        <v>95</v>
      </c>
      <c r="BT145" s="30">
        <f t="shared" si="11"/>
        <v>19</v>
      </c>
      <c r="BU145" s="42">
        <v>7</v>
      </c>
      <c r="BV145" s="42">
        <v>1</v>
      </c>
      <c r="BW145" s="42">
        <v>0</v>
      </c>
      <c r="BX145" s="42">
        <v>1</v>
      </c>
      <c r="BY145" s="42">
        <v>1</v>
      </c>
      <c r="BZ145" s="42">
        <v>1</v>
      </c>
      <c r="CA145" s="42">
        <v>1</v>
      </c>
      <c r="CB145" s="42">
        <v>4</v>
      </c>
      <c r="CC145" s="42">
        <v>1</v>
      </c>
      <c r="CD145" s="42">
        <v>0</v>
      </c>
      <c r="CE145" s="42">
        <v>1</v>
      </c>
      <c r="CF145" s="42">
        <v>0</v>
      </c>
      <c r="CG145" s="31">
        <v>0</v>
      </c>
      <c r="CH145" s="31">
        <v>1</v>
      </c>
      <c r="CI145" s="31">
        <v>0</v>
      </c>
      <c r="CJ145" s="42">
        <v>0</v>
      </c>
      <c r="CK145" s="49" t="s">
        <v>96</v>
      </c>
    </row>
    <row r="146" spans="1:89" ht="18.75" customHeight="1">
      <c r="A146" s="33"/>
      <c r="B146" s="47" t="s">
        <v>234</v>
      </c>
      <c r="C146" s="36">
        <v>11</v>
      </c>
      <c r="D146" s="36" t="s">
        <v>98</v>
      </c>
      <c r="E146" s="37">
        <v>2</v>
      </c>
      <c r="F146" s="37" t="s">
        <v>84</v>
      </c>
      <c r="G146" s="37">
        <v>1</v>
      </c>
      <c r="H146" s="37">
        <v>98</v>
      </c>
      <c r="I146" s="38">
        <v>98</v>
      </c>
      <c r="J146" s="5">
        <f t="shared" si="8"/>
        <v>117</v>
      </c>
      <c r="K146" s="46">
        <f t="shared" si="9"/>
        <v>75</v>
      </c>
      <c r="L146" s="39">
        <v>1</v>
      </c>
      <c r="M146" s="39">
        <v>1</v>
      </c>
      <c r="N146" s="40">
        <v>1</v>
      </c>
      <c r="O146" s="40">
        <v>1</v>
      </c>
      <c r="P146" s="40">
        <v>2</v>
      </c>
      <c r="Q146" s="40">
        <v>1</v>
      </c>
      <c r="R146" s="40">
        <v>1</v>
      </c>
      <c r="S146" s="40">
        <v>1</v>
      </c>
      <c r="T146" s="40">
        <v>5</v>
      </c>
      <c r="U146" s="40">
        <v>2</v>
      </c>
      <c r="V146" s="40">
        <v>1</v>
      </c>
      <c r="W146" s="40">
        <v>2</v>
      </c>
      <c r="X146" s="40">
        <v>1</v>
      </c>
      <c r="Y146" s="40">
        <v>2</v>
      </c>
      <c r="Z146" s="40">
        <v>1</v>
      </c>
      <c r="AA146" s="40">
        <v>1</v>
      </c>
      <c r="AB146" s="40">
        <v>3</v>
      </c>
      <c r="AC146" s="40">
        <v>5</v>
      </c>
      <c r="AD146" s="40">
        <v>5</v>
      </c>
      <c r="AE146" s="40">
        <v>5</v>
      </c>
      <c r="AF146" s="40">
        <v>1</v>
      </c>
      <c r="AG146" s="39">
        <v>1</v>
      </c>
      <c r="AH146" s="39">
        <v>1</v>
      </c>
      <c r="AI146" s="39">
        <v>1</v>
      </c>
      <c r="AJ146" s="39">
        <v>1</v>
      </c>
      <c r="AK146" s="39">
        <v>3</v>
      </c>
      <c r="AL146" s="39">
        <v>1</v>
      </c>
      <c r="AM146" s="39">
        <v>1</v>
      </c>
      <c r="AN146" s="39">
        <v>10</v>
      </c>
      <c r="AO146" s="39">
        <v>5</v>
      </c>
      <c r="AP146" s="39">
        <v>5</v>
      </c>
      <c r="AQ146" s="39">
        <v>2</v>
      </c>
      <c r="AR146" s="39">
        <v>1</v>
      </c>
      <c r="AS146" s="27" t="s">
        <v>93</v>
      </c>
      <c r="AT146" s="28">
        <f t="shared" si="10"/>
        <v>22</v>
      </c>
      <c r="AU146" s="41">
        <v>1</v>
      </c>
      <c r="AV146" s="41">
        <v>1</v>
      </c>
      <c r="AW146" s="41">
        <v>1</v>
      </c>
      <c r="AX146" s="41">
        <v>1</v>
      </c>
      <c r="AY146" s="41">
        <v>1</v>
      </c>
      <c r="AZ146" s="41">
        <v>1</v>
      </c>
      <c r="BA146" s="41">
        <v>1</v>
      </c>
      <c r="BB146" s="41">
        <v>1</v>
      </c>
      <c r="BC146" s="41">
        <v>1</v>
      </c>
      <c r="BD146" s="41"/>
      <c r="BE146" s="41">
        <v>3</v>
      </c>
      <c r="BF146" s="41"/>
      <c r="BG146" s="41"/>
      <c r="BH146" s="41"/>
      <c r="BI146" s="41"/>
      <c r="BJ146" s="41"/>
      <c r="BK146" s="41"/>
      <c r="BL146" s="41"/>
      <c r="BM146" s="41"/>
      <c r="BN146" s="41"/>
      <c r="BO146" s="41">
        <v>10</v>
      </c>
      <c r="BP146" s="41"/>
      <c r="BQ146" s="41"/>
      <c r="BR146" s="41"/>
      <c r="BS146" s="41" t="s">
        <v>95</v>
      </c>
      <c r="BT146" s="30">
        <f t="shared" si="11"/>
        <v>20</v>
      </c>
      <c r="BU146" s="42">
        <v>7</v>
      </c>
      <c r="BV146" s="42">
        <v>1</v>
      </c>
      <c r="BW146" s="42">
        <v>0</v>
      </c>
      <c r="BX146" s="42">
        <v>1</v>
      </c>
      <c r="BY146" s="42">
        <v>1</v>
      </c>
      <c r="BZ146" s="42">
        <v>1</v>
      </c>
      <c r="CA146" s="42">
        <v>1</v>
      </c>
      <c r="CB146" s="42">
        <v>4</v>
      </c>
      <c r="CC146" s="42">
        <v>2</v>
      </c>
      <c r="CD146" s="42">
        <v>0</v>
      </c>
      <c r="CE146" s="42">
        <v>2</v>
      </c>
      <c r="CF146" s="42">
        <v>0</v>
      </c>
      <c r="CG146" s="31">
        <v>0</v>
      </c>
      <c r="CH146" s="31">
        <v>0</v>
      </c>
      <c r="CI146" s="31">
        <v>0</v>
      </c>
      <c r="CJ146" s="42">
        <v>0</v>
      </c>
      <c r="CK146" s="49" t="s">
        <v>96</v>
      </c>
    </row>
    <row r="147" spans="1:89" ht="18.75" customHeight="1">
      <c r="A147" s="33"/>
      <c r="B147" s="47" t="s">
        <v>235</v>
      </c>
      <c r="C147" s="45">
        <v>11</v>
      </c>
      <c r="D147" s="48" t="s">
        <v>92</v>
      </c>
      <c r="E147" s="37">
        <v>11</v>
      </c>
      <c r="F147" s="37" t="s">
        <v>84</v>
      </c>
      <c r="G147" s="37">
        <v>1</v>
      </c>
      <c r="H147" s="37">
        <v>31</v>
      </c>
      <c r="I147" s="38">
        <v>31</v>
      </c>
      <c r="J147" s="5">
        <f t="shared" si="8"/>
        <v>113</v>
      </c>
      <c r="K147" s="46">
        <f t="shared" si="9"/>
        <v>32</v>
      </c>
      <c r="L147" s="39">
        <v>1</v>
      </c>
      <c r="M147" s="39">
        <v>1</v>
      </c>
      <c r="N147" s="40">
        <v>1</v>
      </c>
      <c r="O147" s="40">
        <v>1</v>
      </c>
      <c r="P147" s="40">
        <v>2</v>
      </c>
      <c r="Q147" s="40">
        <v>1</v>
      </c>
      <c r="R147" s="40">
        <v>0</v>
      </c>
      <c r="S147" s="40">
        <v>1</v>
      </c>
      <c r="T147" s="40">
        <v>5</v>
      </c>
      <c r="U147" s="40">
        <v>2</v>
      </c>
      <c r="V147" s="40">
        <v>1</v>
      </c>
      <c r="W147" s="40">
        <v>2</v>
      </c>
      <c r="X147" s="40">
        <v>1</v>
      </c>
      <c r="Y147" s="40">
        <v>2</v>
      </c>
      <c r="Z147" s="40">
        <v>1</v>
      </c>
      <c r="AA147" s="40">
        <v>1</v>
      </c>
      <c r="AB147" s="40">
        <v>3</v>
      </c>
      <c r="AC147" s="40">
        <v>0</v>
      </c>
      <c r="AD147" s="40">
        <v>0</v>
      </c>
      <c r="AE147" s="40">
        <v>0</v>
      </c>
      <c r="AF147" s="40">
        <v>0</v>
      </c>
      <c r="AG147" s="39">
        <v>1</v>
      </c>
      <c r="AH147" s="39">
        <v>1</v>
      </c>
      <c r="AI147" s="39">
        <v>1</v>
      </c>
      <c r="AJ147" s="39">
        <v>1</v>
      </c>
      <c r="AK147" s="39">
        <v>0</v>
      </c>
      <c r="AL147" s="39">
        <v>1</v>
      </c>
      <c r="AM147" s="39">
        <v>0</v>
      </c>
      <c r="AN147" s="39">
        <v>0</v>
      </c>
      <c r="AO147" s="39">
        <v>0</v>
      </c>
      <c r="AP147" s="39">
        <v>0</v>
      </c>
      <c r="AQ147" s="39">
        <v>0</v>
      </c>
      <c r="AR147" s="39">
        <v>1</v>
      </c>
      <c r="AS147" s="40" t="s">
        <v>89</v>
      </c>
      <c r="AT147" s="28">
        <f t="shared" si="10"/>
        <v>63</v>
      </c>
      <c r="AU147" s="41">
        <v>1</v>
      </c>
      <c r="AV147" s="41">
        <v>0</v>
      </c>
      <c r="AW147" s="41">
        <v>1</v>
      </c>
      <c r="AX147" s="41">
        <v>1</v>
      </c>
      <c r="AY147" s="41">
        <v>1</v>
      </c>
      <c r="AZ147" s="41">
        <v>1</v>
      </c>
      <c r="BA147" s="41">
        <v>1</v>
      </c>
      <c r="BB147" s="41">
        <v>1</v>
      </c>
      <c r="BC147" s="41">
        <v>1</v>
      </c>
      <c r="BD147" s="41">
        <v>2</v>
      </c>
      <c r="BE147" s="41">
        <v>3</v>
      </c>
      <c r="BF147" s="41">
        <v>1</v>
      </c>
      <c r="BG147" s="41">
        <v>1</v>
      </c>
      <c r="BH147" s="41">
        <v>1</v>
      </c>
      <c r="BI147" s="41">
        <v>1</v>
      </c>
      <c r="BJ147" s="41">
        <v>10</v>
      </c>
      <c r="BK147" s="41">
        <v>5</v>
      </c>
      <c r="BL147" s="41">
        <v>0</v>
      </c>
      <c r="BM147" s="41">
        <v>0</v>
      </c>
      <c r="BN147" s="41">
        <v>0</v>
      </c>
      <c r="BO147" s="41">
        <v>15</v>
      </c>
      <c r="BP147" s="41">
        <v>3</v>
      </c>
      <c r="BQ147" s="41">
        <v>3</v>
      </c>
      <c r="BR147" s="41">
        <v>10</v>
      </c>
      <c r="BS147" s="29" t="s">
        <v>86</v>
      </c>
      <c r="BT147" s="30">
        <f t="shared" si="11"/>
        <v>18</v>
      </c>
      <c r="BU147" s="42">
        <v>7</v>
      </c>
      <c r="BV147" s="42">
        <v>1</v>
      </c>
      <c r="BW147" s="42">
        <v>0</v>
      </c>
      <c r="BX147" s="42">
        <v>1</v>
      </c>
      <c r="BY147" s="42">
        <v>1</v>
      </c>
      <c r="BZ147" s="42">
        <v>1</v>
      </c>
      <c r="CA147" s="42">
        <v>0</v>
      </c>
      <c r="CB147" s="42">
        <v>0</v>
      </c>
      <c r="CC147" s="42">
        <v>0</v>
      </c>
      <c r="CD147" s="42">
        <v>0</v>
      </c>
      <c r="CE147" s="42">
        <v>2</v>
      </c>
      <c r="CF147" s="42">
        <v>0</v>
      </c>
      <c r="CG147" s="31">
        <v>2</v>
      </c>
      <c r="CH147" s="31">
        <v>1</v>
      </c>
      <c r="CI147" s="31">
        <v>2</v>
      </c>
      <c r="CJ147" s="42">
        <v>0</v>
      </c>
      <c r="CK147" s="43" t="s">
        <v>87</v>
      </c>
    </row>
    <row r="148" spans="1:89" ht="18.75" customHeight="1">
      <c r="A148" s="33"/>
      <c r="B148" s="51" t="s">
        <v>236</v>
      </c>
      <c r="C148" s="33">
        <v>11</v>
      </c>
      <c r="D148" s="36">
        <v>320</v>
      </c>
      <c r="E148" s="37">
        <v>2</v>
      </c>
      <c r="F148" s="37" t="s">
        <v>84</v>
      </c>
      <c r="G148" s="37">
        <v>2</v>
      </c>
      <c r="H148" s="37">
        <v>97</v>
      </c>
      <c r="I148" s="38">
        <v>97</v>
      </c>
      <c r="J148" s="5">
        <f t="shared" si="8"/>
        <v>87</v>
      </c>
      <c r="K148" s="46">
        <f t="shared" si="9"/>
        <v>29</v>
      </c>
      <c r="L148" s="39">
        <v>0</v>
      </c>
      <c r="M148" s="39">
        <v>1</v>
      </c>
      <c r="N148" s="40">
        <v>1</v>
      </c>
      <c r="O148" s="40">
        <v>1</v>
      </c>
      <c r="P148" s="40">
        <v>0</v>
      </c>
      <c r="Q148" s="40">
        <v>1</v>
      </c>
      <c r="R148" s="40">
        <v>1</v>
      </c>
      <c r="S148" s="40">
        <v>1</v>
      </c>
      <c r="T148" s="40">
        <v>5</v>
      </c>
      <c r="U148" s="40">
        <v>0</v>
      </c>
      <c r="V148" s="40">
        <v>0</v>
      </c>
      <c r="W148" s="40">
        <v>2</v>
      </c>
      <c r="X148" s="40">
        <v>0</v>
      </c>
      <c r="Y148" s="40">
        <v>0</v>
      </c>
      <c r="Z148" s="40">
        <v>0</v>
      </c>
      <c r="AA148" s="40">
        <v>0</v>
      </c>
      <c r="AB148" s="40">
        <v>2</v>
      </c>
      <c r="AC148" s="40">
        <v>2</v>
      </c>
      <c r="AD148" s="40">
        <v>0</v>
      </c>
      <c r="AE148" s="40">
        <v>0</v>
      </c>
      <c r="AF148" s="40">
        <v>0</v>
      </c>
      <c r="AG148" s="39">
        <v>0</v>
      </c>
      <c r="AH148" s="39">
        <v>1</v>
      </c>
      <c r="AI148" s="39">
        <v>1</v>
      </c>
      <c r="AJ148" s="39">
        <v>1</v>
      </c>
      <c r="AK148" s="39">
        <v>1</v>
      </c>
      <c r="AL148" s="39">
        <v>1</v>
      </c>
      <c r="AM148" s="39">
        <v>0</v>
      </c>
      <c r="AN148" s="39">
        <v>0</v>
      </c>
      <c r="AO148" s="39">
        <v>5</v>
      </c>
      <c r="AP148" s="39">
        <v>0</v>
      </c>
      <c r="AQ148" s="39">
        <v>2</v>
      </c>
      <c r="AR148" s="39">
        <v>0</v>
      </c>
      <c r="AS148" s="27" t="s">
        <v>93</v>
      </c>
      <c r="AT148" s="28">
        <f t="shared" si="10"/>
        <v>36</v>
      </c>
      <c r="AU148" s="41"/>
      <c r="AV148" s="41"/>
      <c r="AW148" s="41">
        <v>1</v>
      </c>
      <c r="AX148" s="41">
        <v>1</v>
      </c>
      <c r="AY148" s="41">
        <v>1</v>
      </c>
      <c r="AZ148" s="41">
        <v>1</v>
      </c>
      <c r="BA148" s="41">
        <v>1</v>
      </c>
      <c r="BB148" s="41">
        <v>1</v>
      </c>
      <c r="BC148" s="41">
        <v>1</v>
      </c>
      <c r="BD148" s="41"/>
      <c r="BE148" s="41">
        <v>3</v>
      </c>
      <c r="BF148" s="41">
        <v>1</v>
      </c>
      <c r="BG148" s="41">
        <v>1</v>
      </c>
      <c r="BH148" s="41">
        <v>1</v>
      </c>
      <c r="BI148" s="41">
        <v>1</v>
      </c>
      <c r="BJ148" s="41">
        <v>10</v>
      </c>
      <c r="BK148" s="41">
        <v>5</v>
      </c>
      <c r="BL148" s="41">
        <v>1</v>
      </c>
      <c r="BM148" s="41"/>
      <c r="BN148" s="41"/>
      <c r="BO148" s="41"/>
      <c r="BP148" s="41">
        <v>3</v>
      </c>
      <c r="BQ148" s="41">
        <v>3</v>
      </c>
      <c r="BR148" s="41"/>
      <c r="BS148" s="41" t="s">
        <v>95</v>
      </c>
      <c r="BT148" s="30">
        <f t="shared" si="11"/>
        <v>22</v>
      </c>
      <c r="BU148" s="42">
        <v>7</v>
      </c>
      <c r="BV148" s="42">
        <v>1</v>
      </c>
      <c r="BW148" s="42">
        <v>1</v>
      </c>
      <c r="BX148" s="42">
        <v>1</v>
      </c>
      <c r="BY148" s="42">
        <v>1</v>
      </c>
      <c r="BZ148" s="42">
        <v>1</v>
      </c>
      <c r="CA148" s="42">
        <v>1</v>
      </c>
      <c r="CB148" s="42">
        <v>4</v>
      </c>
      <c r="CC148" s="42">
        <v>2</v>
      </c>
      <c r="CD148" s="42">
        <v>0</v>
      </c>
      <c r="CE148" s="42">
        <v>2</v>
      </c>
      <c r="CF148" s="42">
        <v>0</v>
      </c>
      <c r="CG148" s="31">
        <v>1</v>
      </c>
      <c r="CH148" s="31">
        <v>0</v>
      </c>
      <c r="CI148" s="31">
        <v>0</v>
      </c>
      <c r="CJ148" s="42">
        <v>0</v>
      </c>
      <c r="CK148" s="49" t="s">
        <v>96</v>
      </c>
    </row>
    <row r="149" spans="1:89" ht="18.75" customHeight="1">
      <c r="A149" s="33"/>
      <c r="B149" s="47" t="s">
        <v>237</v>
      </c>
      <c r="C149" s="33">
        <v>11</v>
      </c>
      <c r="D149" s="45">
        <v>123</v>
      </c>
      <c r="E149" s="37">
        <v>13</v>
      </c>
      <c r="F149" s="37"/>
      <c r="G149" s="37">
        <v>2</v>
      </c>
      <c r="H149" s="37">
        <v>60</v>
      </c>
      <c r="I149" s="38">
        <v>60</v>
      </c>
      <c r="J149" s="5">
        <f t="shared" si="8"/>
        <v>82</v>
      </c>
      <c r="K149" s="25">
        <f t="shared" si="9"/>
        <v>21</v>
      </c>
      <c r="L149" s="39">
        <v>1</v>
      </c>
      <c r="M149" s="39">
        <v>1</v>
      </c>
      <c r="N149" s="40"/>
      <c r="O149" s="40">
        <v>1</v>
      </c>
      <c r="P149" s="40">
        <v>2</v>
      </c>
      <c r="Q149" s="40">
        <v>1</v>
      </c>
      <c r="R149" s="40">
        <v>1</v>
      </c>
      <c r="S149" s="40">
        <v>1</v>
      </c>
      <c r="T149" s="40">
        <v>5</v>
      </c>
      <c r="U149" s="40">
        <v>2</v>
      </c>
      <c r="V149" s="40">
        <v>1</v>
      </c>
      <c r="W149" s="40">
        <v>2</v>
      </c>
      <c r="X149" s="40"/>
      <c r="Y149" s="40"/>
      <c r="Z149" s="40"/>
      <c r="AA149" s="40"/>
      <c r="AB149" s="40"/>
      <c r="AC149" s="40"/>
      <c r="AD149" s="40"/>
      <c r="AE149" s="40"/>
      <c r="AF149" s="40"/>
      <c r="AG149" s="39">
        <v>1</v>
      </c>
      <c r="AH149" s="39">
        <v>1</v>
      </c>
      <c r="AI149" s="39">
        <v>1</v>
      </c>
      <c r="AJ149" s="39"/>
      <c r="AK149" s="39"/>
      <c r="AL149" s="39"/>
      <c r="AM149" s="39"/>
      <c r="AN149" s="39"/>
      <c r="AO149" s="39"/>
      <c r="AP149" s="39"/>
      <c r="AQ149" s="39"/>
      <c r="AR149" s="39"/>
      <c r="AS149" s="40" t="s">
        <v>85</v>
      </c>
      <c r="AT149" s="28">
        <f t="shared" si="10"/>
        <v>48</v>
      </c>
      <c r="AU149" s="41">
        <v>1</v>
      </c>
      <c r="AV149" s="41">
        <v>1</v>
      </c>
      <c r="AW149" s="41">
        <v>1</v>
      </c>
      <c r="AX149" s="41">
        <v>1</v>
      </c>
      <c r="AY149" s="41">
        <v>1</v>
      </c>
      <c r="AZ149" s="41">
        <v>1</v>
      </c>
      <c r="BA149" s="41">
        <v>1</v>
      </c>
      <c r="BB149" s="41">
        <v>1</v>
      </c>
      <c r="BC149" s="41">
        <v>1</v>
      </c>
      <c r="BD149" s="41">
        <v>2</v>
      </c>
      <c r="BE149" s="41">
        <v>3</v>
      </c>
      <c r="BF149" s="41">
        <v>1</v>
      </c>
      <c r="BG149" s="41">
        <v>1</v>
      </c>
      <c r="BH149" s="41">
        <v>1</v>
      </c>
      <c r="BI149" s="41">
        <v>1</v>
      </c>
      <c r="BJ149" s="41">
        <v>10</v>
      </c>
      <c r="BK149" s="41">
        <v>5</v>
      </c>
      <c r="BL149" s="41">
        <v>0</v>
      </c>
      <c r="BM149" s="41">
        <v>0</v>
      </c>
      <c r="BN149" s="41">
        <v>0</v>
      </c>
      <c r="BO149" s="41">
        <v>15</v>
      </c>
      <c r="BP149" s="41">
        <v>0</v>
      </c>
      <c r="BQ149" s="41">
        <v>0</v>
      </c>
      <c r="BR149" s="41">
        <v>0</v>
      </c>
      <c r="BS149" s="29" t="s">
        <v>86</v>
      </c>
      <c r="BT149" s="30">
        <f t="shared" si="11"/>
        <v>13</v>
      </c>
      <c r="BU149" s="42">
        <v>7</v>
      </c>
      <c r="BV149" s="42">
        <v>0</v>
      </c>
      <c r="BW149" s="42">
        <v>0</v>
      </c>
      <c r="BX149" s="42">
        <v>1</v>
      </c>
      <c r="BY149" s="42">
        <v>1</v>
      </c>
      <c r="BZ149" s="42">
        <v>1</v>
      </c>
      <c r="CA149" s="42">
        <v>0</v>
      </c>
      <c r="CB149" s="42">
        <v>0</v>
      </c>
      <c r="CC149" s="42">
        <v>0</v>
      </c>
      <c r="CD149" s="42">
        <v>0</v>
      </c>
      <c r="CE149" s="42">
        <v>3</v>
      </c>
      <c r="CF149" s="42">
        <v>0</v>
      </c>
      <c r="CG149" s="31">
        <v>0</v>
      </c>
      <c r="CH149" s="31">
        <v>0</v>
      </c>
      <c r="CI149" s="31">
        <v>0</v>
      </c>
      <c r="CJ149" s="42">
        <v>0</v>
      </c>
      <c r="CK149" s="43" t="s">
        <v>87</v>
      </c>
    </row>
    <row r="150" spans="1:89" ht="18.75" customHeight="1">
      <c r="A150" s="33"/>
      <c r="B150" s="50" t="s">
        <v>238</v>
      </c>
      <c r="C150" s="35">
        <v>11</v>
      </c>
      <c r="D150" s="45">
        <v>224</v>
      </c>
      <c r="E150" s="37">
        <v>2</v>
      </c>
      <c r="F150" s="37"/>
      <c r="G150" s="37">
        <v>2</v>
      </c>
      <c r="H150" s="37">
        <v>113</v>
      </c>
      <c r="I150" s="38">
        <v>113</v>
      </c>
      <c r="J150" s="5">
        <f t="shared" si="8"/>
        <v>81</v>
      </c>
      <c r="K150" s="46">
        <f t="shared" si="9"/>
        <v>61</v>
      </c>
      <c r="L150" s="39">
        <v>1</v>
      </c>
      <c r="M150" s="39">
        <v>1</v>
      </c>
      <c r="N150" s="40">
        <v>1</v>
      </c>
      <c r="O150" s="40">
        <v>1</v>
      </c>
      <c r="P150" s="40">
        <v>2</v>
      </c>
      <c r="Q150" s="40">
        <v>1</v>
      </c>
      <c r="R150" s="40">
        <v>1</v>
      </c>
      <c r="S150" s="40">
        <v>1</v>
      </c>
      <c r="T150" s="40">
        <v>5</v>
      </c>
      <c r="U150" s="40">
        <v>1</v>
      </c>
      <c r="V150" s="40">
        <v>1</v>
      </c>
      <c r="W150" s="40">
        <v>2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5</v>
      </c>
      <c r="AD150" s="40">
        <v>0</v>
      </c>
      <c r="AE150" s="40">
        <v>5</v>
      </c>
      <c r="AF150" s="40">
        <v>1</v>
      </c>
      <c r="AG150" s="39">
        <v>1</v>
      </c>
      <c r="AH150" s="39">
        <v>1</v>
      </c>
      <c r="AI150" s="39">
        <v>1</v>
      </c>
      <c r="AJ150" s="39">
        <v>1</v>
      </c>
      <c r="AK150" s="39">
        <v>3</v>
      </c>
      <c r="AL150" s="39">
        <v>1</v>
      </c>
      <c r="AM150" s="39">
        <v>1</v>
      </c>
      <c r="AN150" s="39">
        <v>10</v>
      </c>
      <c r="AO150" s="39">
        <v>5</v>
      </c>
      <c r="AP150" s="39">
        <v>5</v>
      </c>
      <c r="AQ150" s="39">
        <v>2</v>
      </c>
      <c r="AR150" s="39">
        <v>1</v>
      </c>
      <c r="AS150" s="27" t="s">
        <v>93</v>
      </c>
      <c r="AT150" s="28">
        <f t="shared" si="10"/>
        <v>20</v>
      </c>
      <c r="AU150" s="41">
        <v>1</v>
      </c>
      <c r="AV150" s="41">
        <v>1</v>
      </c>
      <c r="AW150" s="41">
        <v>1</v>
      </c>
      <c r="AX150" s="41">
        <v>1</v>
      </c>
      <c r="AY150" s="41">
        <v>1</v>
      </c>
      <c r="AZ150" s="41">
        <v>1</v>
      </c>
      <c r="BA150" s="41">
        <v>1</v>
      </c>
      <c r="BB150" s="41">
        <v>1</v>
      </c>
      <c r="BC150" s="41">
        <v>1</v>
      </c>
      <c r="BD150" s="41"/>
      <c r="BE150" s="41">
        <v>3</v>
      </c>
      <c r="BF150" s="41">
        <v>1</v>
      </c>
      <c r="BG150" s="41">
        <v>1</v>
      </c>
      <c r="BH150" s="41">
        <v>1</v>
      </c>
      <c r="BI150" s="41">
        <v>1</v>
      </c>
      <c r="BJ150" s="41">
        <v>3</v>
      </c>
      <c r="BK150" s="41">
        <v>1</v>
      </c>
      <c r="BL150" s="41"/>
      <c r="BM150" s="41"/>
      <c r="BN150" s="41"/>
      <c r="BO150" s="41"/>
      <c r="BP150" s="41"/>
      <c r="BQ150" s="41"/>
      <c r="BR150" s="41"/>
      <c r="BS150" s="41" t="s">
        <v>95</v>
      </c>
      <c r="BT150" s="30">
        <f t="shared" si="11"/>
        <v>0</v>
      </c>
      <c r="BU150" s="42">
        <v>0</v>
      </c>
      <c r="BV150" s="42">
        <v>0</v>
      </c>
      <c r="BW150" s="42">
        <v>0</v>
      </c>
      <c r="BX150" s="42">
        <v>0</v>
      </c>
      <c r="BY150" s="42">
        <v>0</v>
      </c>
      <c r="BZ150" s="42">
        <v>0</v>
      </c>
      <c r="CA150" s="42">
        <v>0</v>
      </c>
      <c r="CB150" s="42">
        <v>0</v>
      </c>
      <c r="CC150" s="42">
        <v>0</v>
      </c>
      <c r="CD150" s="42">
        <v>0</v>
      </c>
      <c r="CE150" s="42">
        <v>0</v>
      </c>
      <c r="CF150" s="42">
        <v>0</v>
      </c>
      <c r="CG150" s="42">
        <v>0</v>
      </c>
      <c r="CH150" s="42">
        <v>0</v>
      </c>
      <c r="CI150" s="42">
        <v>0</v>
      </c>
      <c r="CJ150" s="42">
        <v>0</v>
      </c>
      <c r="CK150" s="49" t="s">
        <v>96</v>
      </c>
    </row>
    <row r="151" spans="1:89" ht="18.75" customHeight="1">
      <c r="A151" s="33"/>
      <c r="B151" s="50" t="s">
        <v>239</v>
      </c>
      <c r="C151" s="33">
        <v>11</v>
      </c>
      <c r="D151" s="36">
        <v>124</v>
      </c>
      <c r="E151" s="37">
        <v>9</v>
      </c>
      <c r="F151" s="37"/>
      <c r="G151" s="37">
        <v>2</v>
      </c>
      <c r="H151" s="37">
        <v>9</v>
      </c>
      <c r="I151" s="38">
        <v>9</v>
      </c>
      <c r="J151" s="5">
        <f t="shared" si="8"/>
        <v>80</v>
      </c>
      <c r="K151" s="46">
        <f t="shared" si="9"/>
        <v>38</v>
      </c>
      <c r="L151" s="39">
        <v>1</v>
      </c>
      <c r="M151" s="39">
        <v>0</v>
      </c>
      <c r="N151" s="40">
        <v>1</v>
      </c>
      <c r="O151" s="40">
        <v>1</v>
      </c>
      <c r="P151" s="40">
        <v>1</v>
      </c>
      <c r="Q151" s="40">
        <v>1</v>
      </c>
      <c r="R151" s="40">
        <v>1</v>
      </c>
      <c r="S151" s="40">
        <v>1</v>
      </c>
      <c r="T151" s="40">
        <v>5</v>
      </c>
      <c r="U151" s="40">
        <v>2</v>
      </c>
      <c r="V151" s="40">
        <v>1</v>
      </c>
      <c r="W151" s="40">
        <v>2</v>
      </c>
      <c r="X151" s="40">
        <v>1</v>
      </c>
      <c r="Y151" s="40">
        <v>2</v>
      </c>
      <c r="Z151" s="40">
        <v>1</v>
      </c>
      <c r="AA151" s="40">
        <v>1</v>
      </c>
      <c r="AB151" s="40">
        <v>3</v>
      </c>
      <c r="AC151" s="40">
        <v>0</v>
      </c>
      <c r="AD151" s="40">
        <v>0</v>
      </c>
      <c r="AE151" s="40">
        <v>4</v>
      </c>
      <c r="AF151" s="40">
        <v>1</v>
      </c>
      <c r="AG151" s="39">
        <v>1</v>
      </c>
      <c r="AH151" s="39">
        <v>0</v>
      </c>
      <c r="AI151" s="39">
        <v>0</v>
      </c>
      <c r="AJ151" s="39">
        <v>1</v>
      </c>
      <c r="AK151" s="39">
        <v>2</v>
      </c>
      <c r="AL151" s="39">
        <v>0</v>
      </c>
      <c r="AM151" s="39">
        <v>1</v>
      </c>
      <c r="AN151" s="39">
        <v>0</v>
      </c>
      <c r="AO151" s="39">
        <v>0</v>
      </c>
      <c r="AP151" s="39">
        <v>0</v>
      </c>
      <c r="AQ151" s="39">
        <v>2</v>
      </c>
      <c r="AR151" s="39">
        <v>1</v>
      </c>
      <c r="AS151" s="40" t="s">
        <v>89</v>
      </c>
      <c r="AT151" s="28">
        <f t="shared" si="10"/>
        <v>34</v>
      </c>
      <c r="AU151" s="41">
        <v>1</v>
      </c>
      <c r="AV151" s="41">
        <v>1</v>
      </c>
      <c r="AW151" s="41">
        <v>1</v>
      </c>
      <c r="AX151" s="41">
        <v>1</v>
      </c>
      <c r="AY151" s="41">
        <v>1</v>
      </c>
      <c r="AZ151" s="41">
        <v>1</v>
      </c>
      <c r="BA151" s="41">
        <v>1</v>
      </c>
      <c r="BB151" s="41">
        <v>1</v>
      </c>
      <c r="BC151" s="41">
        <v>1</v>
      </c>
      <c r="BD151" s="41">
        <v>2</v>
      </c>
      <c r="BE151" s="41">
        <v>3</v>
      </c>
      <c r="BF151" s="41">
        <v>1</v>
      </c>
      <c r="BG151" s="41">
        <v>1</v>
      </c>
      <c r="BH151" s="41">
        <v>1</v>
      </c>
      <c r="BI151" s="41">
        <v>1</v>
      </c>
      <c r="BJ151" s="41">
        <v>10</v>
      </c>
      <c r="BK151" s="41">
        <v>5</v>
      </c>
      <c r="BL151" s="41">
        <v>1</v>
      </c>
      <c r="BM151" s="41">
        <v>0</v>
      </c>
      <c r="BN151" s="41">
        <v>0</v>
      </c>
      <c r="BO151" s="41">
        <v>0</v>
      </c>
      <c r="BP151" s="41">
        <v>0</v>
      </c>
      <c r="BQ151" s="41">
        <v>0</v>
      </c>
      <c r="BR151" s="41">
        <v>0</v>
      </c>
      <c r="BS151" s="29" t="s">
        <v>86</v>
      </c>
      <c r="BT151" s="30">
        <f t="shared" si="11"/>
        <v>8</v>
      </c>
      <c r="BU151" s="42">
        <v>3</v>
      </c>
      <c r="BV151" s="42">
        <v>1</v>
      </c>
      <c r="BW151" s="42">
        <v>1</v>
      </c>
      <c r="BX151" s="42">
        <v>1</v>
      </c>
      <c r="BY151" s="42">
        <v>1</v>
      </c>
      <c r="BZ151" s="42">
        <v>0</v>
      </c>
      <c r="CA151" s="42">
        <v>0</v>
      </c>
      <c r="CB151" s="42">
        <v>0</v>
      </c>
      <c r="CC151" s="42">
        <v>0</v>
      </c>
      <c r="CD151" s="42">
        <v>0</v>
      </c>
      <c r="CE151" s="42">
        <v>0</v>
      </c>
      <c r="CF151" s="42">
        <v>0</v>
      </c>
      <c r="CG151" s="31">
        <v>1</v>
      </c>
      <c r="CH151" s="31">
        <v>0</v>
      </c>
      <c r="CI151" s="31">
        <v>0</v>
      </c>
      <c r="CJ151" s="42">
        <v>0</v>
      </c>
      <c r="CK151" s="43" t="s">
        <v>87</v>
      </c>
    </row>
    <row r="152" spans="1:89" ht="18.75" customHeight="1">
      <c r="A152" s="33"/>
      <c r="B152" s="53" t="s">
        <v>240</v>
      </c>
      <c r="C152" s="33">
        <v>11</v>
      </c>
      <c r="D152" s="44">
        <v>103</v>
      </c>
      <c r="E152" s="45">
        <v>12</v>
      </c>
      <c r="F152" s="37"/>
      <c r="G152" s="37">
        <v>3</v>
      </c>
      <c r="H152" s="37">
        <v>101</v>
      </c>
      <c r="I152" s="38">
        <v>101</v>
      </c>
      <c r="J152" s="5">
        <f t="shared" si="8"/>
        <v>74</v>
      </c>
      <c r="K152" s="46">
        <f t="shared" si="9"/>
        <v>19</v>
      </c>
      <c r="L152" s="39">
        <v>0</v>
      </c>
      <c r="M152" s="39">
        <v>0</v>
      </c>
      <c r="N152" s="40">
        <v>0</v>
      </c>
      <c r="O152" s="40">
        <v>1</v>
      </c>
      <c r="P152" s="40">
        <v>2</v>
      </c>
      <c r="Q152" s="40">
        <v>1</v>
      </c>
      <c r="R152" s="40">
        <v>1</v>
      </c>
      <c r="S152" s="40">
        <v>1</v>
      </c>
      <c r="T152" s="40">
        <v>5</v>
      </c>
      <c r="U152" s="40">
        <v>1</v>
      </c>
      <c r="V152" s="40">
        <v>1</v>
      </c>
      <c r="W152" s="40">
        <v>1</v>
      </c>
      <c r="X152" s="40">
        <v>1</v>
      </c>
      <c r="Y152" s="40">
        <v>2</v>
      </c>
      <c r="Z152" s="40">
        <v>1</v>
      </c>
      <c r="AA152" s="40">
        <v>1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27" t="s">
        <v>93</v>
      </c>
      <c r="AT152" s="28">
        <f t="shared" si="10"/>
        <v>48</v>
      </c>
      <c r="AU152" s="41">
        <v>1</v>
      </c>
      <c r="AV152" s="41">
        <v>1</v>
      </c>
      <c r="AW152" s="41">
        <v>1</v>
      </c>
      <c r="AX152" s="41">
        <v>1</v>
      </c>
      <c r="AY152" s="41">
        <v>1</v>
      </c>
      <c r="AZ152" s="41">
        <v>1</v>
      </c>
      <c r="BA152" s="41">
        <v>1</v>
      </c>
      <c r="BB152" s="41">
        <v>1</v>
      </c>
      <c r="BC152" s="41">
        <v>1</v>
      </c>
      <c r="BD152" s="41"/>
      <c r="BE152" s="41">
        <v>3</v>
      </c>
      <c r="BF152" s="41">
        <v>1</v>
      </c>
      <c r="BG152" s="41">
        <v>1</v>
      </c>
      <c r="BH152" s="41">
        <v>1</v>
      </c>
      <c r="BI152" s="41">
        <v>1</v>
      </c>
      <c r="BJ152" s="41">
        <v>10</v>
      </c>
      <c r="BK152" s="41">
        <v>5</v>
      </c>
      <c r="BL152" s="41">
        <v>1</v>
      </c>
      <c r="BM152" s="41"/>
      <c r="BN152" s="41"/>
      <c r="BO152" s="41">
        <v>10</v>
      </c>
      <c r="BP152" s="41">
        <v>3</v>
      </c>
      <c r="BQ152" s="41">
        <v>3</v>
      </c>
      <c r="BR152" s="41"/>
      <c r="BS152" s="41" t="s">
        <v>95</v>
      </c>
      <c r="BT152" s="30">
        <f t="shared" si="11"/>
        <v>7</v>
      </c>
      <c r="BU152" s="42">
        <v>7</v>
      </c>
      <c r="BV152" s="42">
        <v>0</v>
      </c>
      <c r="BW152" s="42">
        <v>0</v>
      </c>
      <c r="BX152" s="42">
        <v>0</v>
      </c>
      <c r="BY152" s="42">
        <v>0</v>
      </c>
      <c r="BZ152" s="42">
        <v>0</v>
      </c>
      <c r="CA152" s="42">
        <v>0</v>
      </c>
      <c r="CB152" s="42">
        <v>0</v>
      </c>
      <c r="CC152" s="42">
        <v>0</v>
      </c>
      <c r="CD152" s="42">
        <v>0</v>
      </c>
      <c r="CE152" s="42">
        <v>0</v>
      </c>
      <c r="CF152" s="42">
        <v>0</v>
      </c>
      <c r="CG152" s="31">
        <v>0</v>
      </c>
      <c r="CH152" s="31">
        <v>0</v>
      </c>
      <c r="CI152" s="31">
        <v>0</v>
      </c>
      <c r="CJ152" s="42">
        <v>0</v>
      </c>
      <c r="CK152" s="49" t="s">
        <v>96</v>
      </c>
    </row>
    <row r="153" spans="1:89" ht="18.75" customHeight="1">
      <c r="A153" s="33"/>
      <c r="B153" s="47" t="s">
        <v>241</v>
      </c>
      <c r="C153" s="45">
        <v>11</v>
      </c>
      <c r="D153" s="48" t="s">
        <v>92</v>
      </c>
      <c r="E153" s="37">
        <v>1</v>
      </c>
      <c r="F153" s="37"/>
      <c r="G153" s="37">
        <v>3</v>
      </c>
      <c r="H153" s="37">
        <v>49</v>
      </c>
      <c r="I153" s="38">
        <v>49</v>
      </c>
      <c r="J153" s="5">
        <f t="shared" si="8"/>
        <v>72</v>
      </c>
      <c r="K153" s="46">
        <f t="shared" si="9"/>
        <v>4</v>
      </c>
      <c r="L153" s="39">
        <v>1</v>
      </c>
      <c r="M153" s="39">
        <v>1</v>
      </c>
      <c r="N153" s="40">
        <v>0</v>
      </c>
      <c r="O153" s="40">
        <v>1</v>
      </c>
      <c r="P153" s="40">
        <v>1</v>
      </c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40" t="s">
        <v>89</v>
      </c>
      <c r="AT153" s="28">
        <f t="shared" si="10"/>
        <v>48</v>
      </c>
      <c r="AU153" s="41">
        <v>1</v>
      </c>
      <c r="AV153" s="41">
        <v>1</v>
      </c>
      <c r="AW153" s="41">
        <v>1</v>
      </c>
      <c r="AX153" s="41">
        <v>1</v>
      </c>
      <c r="AY153" s="41">
        <v>1</v>
      </c>
      <c r="AZ153" s="41">
        <v>0</v>
      </c>
      <c r="BA153" s="41">
        <v>1</v>
      </c>
      <c r="BB153" s="41">
        <v>1</v>
      </c>
      <c r="BC153" s="41">
        <v>1</v>
      </c>
      <c r="BD153" s="41">
        <v>2</v>
      </c>
      <c r="BE153" s="41">
        <v>3</v>
      </c>
      <c r="BF153" s="41">
        <v>1</v>
      </c>
      <c r="BG153" s="41">
        <v>1</v>
      </c>
      <c r="BH153" s="41">
        <v>1</v>
      </c>
      <c r="BI153" s="41">
        <v>1</v>
      </c>
      <c r="BJ153" s="41">
        <v>10</v>
      </c>
      <c r="BK153" s="41">
        <v>5</v>
      </c>
      <c r="BL153" s="41">
        <v>1</v>
      </c>
      <c r="BM153" s="41">
        <v>0</v>
      </c>
      <c r="BN153" s="41">
        <v>0</v>
      </c>
      <c r="BO153" s="41">
        <v>15</v>
      </c>
      <c r="BP153" s="41">
        <v>0</v>
      </c>
      <c r="BQ153" s="41">
        <v>0</v>
      </c>
      <c r="BR153" s="41">
        <v>0</v>
      </c>
      <c r="BS153" s="29" t="s">
        <v>86</v>
      </c>
      <c r="BT153" s="30">
        <f t="shared" si="11"/>
        <v>20</v>
      </c>
      <c r="BU153" s="42">
        <v>7</v>
      </c>
      <c r="BV153" s="42">
        <v>1</v>
      </c>
      <c r="BW153" s="42">
        <v>1</v>
      </c>
      <c r="BX153" s="42">
        <v>1</v>
      </c>
      <c r="BY153" s="42">
        <v>1</v>
      </c>
      <c r="BZ153" s="42">
        <v>0</v>
      </c>
      <c r="CA153" s="42">
        <v>1</v>
      </c>
      <c r="CB153" s="42">
        <v>2</v>
      </c>
      <c r="CC153" s="42">
        <v>0</v>
      </c>
      <c r="CD153" s="42">
        <v>0</v>
      </c>
      <c r="CE153" s="42">
        <v>3</v>
      </c>
      <c r="CF153" s="42">
        <v>0</v>
      </c>
      <c r="CG153" s="31">
        <v>3</v>
      </c>
      <c r="CH153" s="31">
        <v>0</v>
      </c>
      <c r="CI153" s="31">
        <v>0</v>
      </c>
      <c r="CJ153" s="42">
        <v>0</v>
      </c>
      <c r="CK153" s="43" t="s">
        <v>87</v>
      </c>
    </row>
    <row r="154" spans="1:89" ht="18.75" customHeight="1">
      <c r="A154" s="33"/>
      <c r="B154" s="55" t="s">
        <v>242</v>
      </c>
      <c r="C154" s="45">
        <v>11</v>
      </c>
      <c r="D154" s="45">
        <v>123</v>
      </c>
      <c r="E154" s="37">
        <v>9</v>
      </c>
      <c r="F154" s="37"/>
      <c r="G154" s="37">
        <v>3</v>
      </c>
      <c r="H154" s="37">
        <v>122</v>
      </c>
      <c r="I154" s="38">
        <v>122</v>
      </c>
      <c r="J154" s="5">
        <f t="shared" si="8"/>
        <v>67</v>
      </c>
      <c r="K154" s="46">
        <f t="shared" si="9"/>
        <v>4</v>
      </c>
      <c r="L154" s="39">
        <v>0</v>
      </c>
      <c r="M154" s="39">
        <v>0</v>
      </c>
      <c r="N154" s="40">
        <v>0</v>
      </c>
      <c r="O154" s="40">
        <v>0</v>
      </c>
      <c r="P154" s="40">
        <v>0</v>
      </c>
      <c r="Q154" s="40">
        <v>1</v>
      </c>
      <c r="R154" s="40">
        <v>1</v>
      </c>
      <c r="S154" s="40">
        <v>1</v>
      </c>
      <c r="T154" s="40">
        <v>0</v>
      </c>
      <c r="U154" s="40">
        <v>0</v>
      </c>
      <c r="V154" s="40">
        <v>0</v>
      </c>
      <c r="W154" s="40">
        <v>0</v>
      </c>
      <c r="X154" s="40">
        <v>1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39">
        <v>0</v>
      </c>
      <c r="AH154" s="39">
        <v>0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27" t="s">
        <v>93</v>
      </c>
      <c r="AT154" s="28">
        <f t="shared" si="10"/>
        <v>45</v>
      </c>
      <c r="AU154" s="41"/>
      <c r="AV154" s="41"/>
      <c r="AW154" s="41">
        <v>1</v>
      </c>
      <c r="AX154" s="41">
        <v>1</v>
      </c>
      <c r="AY154" s="41">
        <v>1</v>
      </c>
      <c r="AZ154" s="41">
        <v>1</v>
      </c>
      <c r="BA154" s="41">
        <v>1</v>
      </c>
      <c r="BB154" s="41">
        <v>1</v>
      </c>
      <c r="BC154" s="41">
        <v>1</v>
      </c>
      <c r="BD154" s="41"/>
      <c r="BE154" s="41">
        <v>3</v>
      </c>
      <c r="BF154" s="41">
        <v>1</v>
      </c>
      <c r="BG154" s="41">
        <v>1</v>
      </c>
      <c r="BH154" s="41"/>
      <c r="BI154" s="41">
        <v>1</v>
      </c>
      <c r="BJ154" s="41">
        <v>10</v>
      </c>
      <c r="BK154" s="41">
        <v>5</v>
      </c>
      <c r="BL154" s="41">
        <v>1</v>
      </c>
      <c r="BM154" s="41"/>
      <c r="BN154" s="41"/>
      <c r="BO154" s="41"/>
      <c r="BP154" s="41">
        <v>3</v>
      </c>
      <c r="BQ154" s="41">
        <v>3</v>
      </c>
      <c r="BR154" s="41">
        <v>10</v>
      </c>
      <c r="BS154" s="41" t="s">
        <v>95</v>
      </c>
      <c r="BT154" s="30">
        <f t="shared" si="11"/>
        <v>18</v>
      </c>
      <c r="BU154" s="42">
        <v>7</v>
      </c>
      <c r="BV154" s="42">
        <v>1</v>
      </c>
      <c r="BW154" s="42">
        <v>1</v>
      </c>
      <c r="BX154" s="42">
        <v>1</v>
      </c>
      <c r="BY154" s="42">
        <v>1</v>
      </c>
      <c r="BZ154" s="42">
        <v>1</v>
      </c>
      <c r="CA154" s="42">
        <v>0</v>
      </c>
      <c r="CB154" s="42">
        <v>0</v>
      </c>
      <c r="CC154" s="42">
        <v>0</v>
      </c>
      <c r="CD154" s="42">
        <v>0</v>
      </c>
      <c r="CE154" s="42">
        <v>3</v>
      </c>
      <c r="CF154" s="42">
        <v>0</v>
      </c>
      <c r="CG154" s="31">
        <v>3</v>
      </c>
      <c r="CH154" s="31">
        <v>0</v>
      </c>
      <c r="CI154" s="31">
        <v>0</v>
      </c>
      <c r="CJ154" s="42">
        <v>0</v>
      </c>
      <c r="CK154" s="49" t="s">
        <v>96</v>
      </c>
    </row>
    <row r="155" spans="1:89" ht="18.75" customHeight="1">
      <c r="A155" s="33"/>
      <c r="B155" s="53" t="s">
        <v>243</v>
      </c>
      <c r="C155" s="33">
        <v>11</v>
      </c>
      <c r="D155" s="44">
        <v>104</v>
      </c>
      <c r="E155" s="45">
        <v>9</v>
      </c>
      <c r="F155" s="37"/>
      <c r="G155" s="37">
        <v>3</v>
      </c>
      <c r="H155" s="37">
        <v>74</v>
      </c>
      <c r="I155" s="38">
        <v>74</v>
      </c>
      <c r="J155" s="5">
        <f t="shared" si="8"/>
        <v>61</v>
      </c>
      <c r="K155" s="25">
        <f t="shared" si="9"/>
        <v>18</v>
      </c>
      <c r="L155" s="39"/>
      <c r="M155" s="39">
        <v>1</v>
      </c>
      <c r="N155" s="40">
        <v>1</v>
      </c>
      <c r="O155" s="40">
        <v>1</v>
      </c>
      <c r="P155" s="40"/>
      <c r="Q155" s="40">
        <v>1</v>
      </c>
      <c r="R155" s="40">
        <v>1</v>
      </c>
      <c r="S155" s="40">
        <v>1</v>
      </c>
      <c r="T155" s="40"/>
      <c r="U155" s="40">
        <v>2</v>
      </c>
      <c r="V155" s="40">
        <v>1</v>
      </c>
      <c r="W155" s="40">
        <v>2</v>
      </c>
      <c r="X155" s="40">
        <v>1</v>
      </c>
      <c r="Y155" s="40">
        <v>2</v>
      </c>
      <c r="Z155" s="40">
        <v>1</v>
      </c>
      <c r="AA155" s="40">
        <v>1</v>
      </c>
      <c r="AB155" s="40"/>
      <c r="AC155" s="40"/>
      <c r="AD155" s="40"/>
      <c r="AE155" s="40"/>
      <c r="AF155" s="40"/>
      <c r="AG155" s="39"/>
      <c r="AH155" s="39">
        <v>1</v>
      </c>
      <c r="AI155" s="39">
        <v>1</v>
      </c>
      <c r="AJ155" s="39"/>
      <c r="AK155" s="39"/>
      <c r="AL155" s="39"/>
      <c r="AM155" s="39"/>
      <c r="AN155" s="39"/>
      <c r="AO155" s="39"/>
      <c r="AP155" s="39"/>
      <c r="AQ155" s="39"/>
      <c r="AR155" s="39"/>
      <c r="AS155" s="40" t="s">
        <v>85</v>
      </c>
      <c r="AT155" s="28">
        <f t="shared" si="10"/>
        <v>31</v>
      </c>
      <c r="AU155" s="41"/>
      <c r="AV155" s="41">
        <v>1</v>
      </c>
      <c r="AW155" s="41">
        <v>1</v>
      </c>
      <c r="AX155" s="41">
        <v>1</v>
      </c>
      <c r="AY155" s="41">
        <v>1</v>
      </c>
      <c r="AZ155" s="41">
        <v>1</v>
      </c>
      <c r="BA155" s="41">
        <v>1</v>
      </c>
      <c r="BB155" s="41">
        <v>1</v>
      </c>
      <c r="BC155" s="41">
        <v>1</v>
      </c>
      <c r="BD155" s="41"/>
      <c r="BE155" s="41">
        <v>3</v>
      </c>
      <c r="BF155" s="41">
        <v>1</v>
      </c>
      <c r="BG155" s="41">
        <v>1</v>
      </c>
      <c r="BH155" s="41">
        <v>1</v>
      </c>
      <c r="BI155" s="41">
        <v>1</v>
      </c>
      <c r="BJ155" s="41">
        <v>10</v>
      </c>
      <c r="BK155" s="41">
        <v>5</v>
      </c>
      <c r="BL155" s="41">
        <v>1</v>
      </c>
      <c r="BM155" s="41"/>
      <c r="BN155" s="41"/>
      <c r="BO155" s="41"/>
      <c r="BP155" s="41"/>
      <c r="BQ155" s="41"/>
      <c r="BR155" s="41"/>
      <c r="BS155" s="41" t="s">
        <v>95</v>
      </c>
      <c r="BT155" s="30">
        <f t="shared" si="11"/>
        <v>12</v>
      </c>
      <c r="BU155" s="42">
        <v>0</v>
      </c>
      <c r="BV155" s="42">
        <v>1</v>
      </c>
      <c r="BW155" s="42">
        <v>1</v>
      </c>
      <c r="BX155" s="42">
        <v>1</v>
      </c>
      <c r="BY155" s="42">
        <v>1</v>
      </c>
      <c r="BZ155" s="42">
        <v>1</v>
      </c>
      <c r="CA155" s="42">
        <v>1</v>
      </c>
      <c r="CB155" s="42">
        <v>4</v>
      </c>
      <c r="CC155" s="42">
        <v>2</v>
      </c>
      <c r="CD155" s="42">
        <v>0</v>
      </c>
      <c r="CE155" s="42">
        <v>0</v>
      </c>
      <c r="CF155" s="42">
        <v>0</v>
      </c>
      <c r="CG155" s="31">
        <v>0</v>
      </c>
      <c r="CH155" s="31">
        <v>0</v>
      </c>
      <c r="CI155" s="31">
        <v>0</v>
      </c>
      <c r="CJ155" s="42">
        <v>0</v>
      </c>
      <c r="CK155" s="49" t="s">
        <v>96</v>
      </c>
    </row>
    <row r="156" spans="2:89" ht="18.75" customHeight="1">
      <c r="B156" s="1" t="s">
        <v>244</v>
      </c>
      <c r="C156" s="2">
        <v>11</v>
      </c>
      <c r="D156" s="2" t="s">
        <v>92</v>
      </c>
      <c r="E156" s="2">
        <v>10</v>
      </c>
      <c r="G156" s="2">
        <v>3</v>
      </c>
      <c r="H156" s="2">
        <v>46</v>
      </c>
      <c r="I156" s="38">
        <v>46</v>
      </c>
      <c r="J156" s="5">
        <f t="shared" si="8"/>
        <v>54</v>
      </c>
      <c r="K156" s="46">
        <f t="shared" si="9"/>
        <v>13</v>
      </c>
      <c r="L156" s="39">
        <v>1</v>
      </c>
      <c r="M156" s="39">
        <v>1</v>
      </c>
      <c r="N156" s="40">
        <v>1</v>
      </c>
      <c r="O156" s="40">
        <v>1</v>
      </c>
      <c r="P156" s="40">
        <v>0</v>
      </c>
      <c r="Q156" s="40">
        <v>1</v>
      </c>
      <c r="R156" s="40">
        <v>1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1</v>
      </c>
      <c r="AG156" s="39">
        <v>1</v>
      </c>
      <c r="AH156" s="39">
        <v>1</v>
      </c>
      <c r="AI156" s="39">
        <v>1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2</v>
      </c>
      <c r="AR156" s="39">
        <v>1</v>
      </c>
      <c r="AS156" s="40" t="s">
        <v>89</v>
      </c>
      <c r="AT156" s="28">
        <f t="shared" si="10"/>
        <v>13</v>
      </c>
      <c r="AU156" s="41">
        <v>0</v>
      </c>
      <c r="AV156" s="41">
        <v>0</v>
      </c>
      <c r="AW156" s="41">
        <v>1</v>
      </c>
      <c r="AX156" s="41">
        <v>1</v>
      </c>
      <c r="AY156" s="41">
        <v>1</v>
      </c>
      <c r="AZ156" s="41">
        <v>1</v>
      </c>
      <c r="BA156" s="41">
        <v>1</v>
      </c>
      <c r="BB156" s="41">
        <v>1</v>
      </c>
      <c r="BC156" s="41">
        <v>0</v>
      </c>
      <c r="BD156" s="41">
        <v>0</v>
      </c>
      <c r="BE156" s="41">
        <v>0</v>
      </c>
      <c r="BF156" s="41">
        <v>1</v>
      </c>
      <c r="BG156" s="41">
        <v>1</v>
      </c>
      <c r="BH156" s="41">
        <v>1</v>
      </c>
      <c r="BI156" s="41">
        <v>1</v>
      </c>
      <c r="BJ156" s="41">
        <v>3</v>
      </c>
      <c r="BK156" s="41">
        <v>0</v>
      </c>
      <c r="BL156" s="41">
        <v>0</v>
      </c>
      <c r="BM156" s="41">
        <v>0</v>
      </c>
      <c r="BN156" s="41">
        <v>0</v>
      </c>
      <c r="BO156" s="41">
        <v>0</v>
      </c>
      <c r="BP156" s="41">
        <v>0</v>
      </c>
      <c r="BQ156" s="41">
        <v>0</v>
      </c>
      <c r="BR156" s="41">
        <v>0</v>
      </c>
      <c r="BS156" s="29" t="s">
        <v>86</v>
      </c>
      <c r="BT156" s="30">
        <f t="shared" si="11"/>
        <v>28</v>
      </c>
      <c r="BU156" s="42">
        <v>7</v>
      </c>
      <c r="BV156" s="42">
        <v>1</v>
      </c>
      <c r="BW156" s="42">
        <v>1</v>
      </c>
      <c r="BX156" s="42">
        <v>1</v>
      </c>
      <c r="BY156" s="42">
        <v>1</v>
      </c>
      <c r="BZ156" s="42">
        <v>1</v>
      </c>
      <c r="CA156" s="42">
        <v>1</v>
      </c>
      <c r="CB156" s="42">
        <v>4</v>
      </c>
      <c r="CC156" s="42">
        <v>2</v>
      </c>
      <c r="CD156" s="42">
        <v>0</v>
      </c>
      <c r="CE156" s="42">
        <v>4</v>
      </c>
      <c r="CF156" s="42">
        <v>0</v>
      </c>
      <c r="CG156" s="31">
        <v>4</v>
      </c>
      <c r="CH156" s="31">
        <v>1</v>
      </c>
      <c r="CI156" s="31">
        <v>0</v>
      </c>
      <c r="CJ156" s="42">
        <v>0</v>
      </c>
      <c r="CK156" s="43" t="s">
        <v>87</v>
      </c>
    </row>
    <row r="157" spans="2:89" ht="18.75" customHeight="1">
      <c r="B157" s="3" t="s">
        <v>245</v>
      </c>
      <c r="C157" s="2">
        <v>11</v>
      </c>
      <c r="D157" s="2">
        <v>225</v>
      </c>
      <c r="E157" s="2">
        <v>9</v>
      </c>
      <c r="G157" s="2">
        <v>3</v>
      </c>
      <c r="H157" s="2">
        <v>4</v>
      </c>
      <c r="I157" s="38">
        <v>4</v>
      </c>
      <c r="J157" s="5">
        <f t="shared" si="8"/>
        <v>52</v>
      </c>
      <c r="K157" s="46">
        <f t="shared" si="9"/>
        <v>1</v>
      </c>
      <c r="L157" s="39">
        <v>0</v>
      </c>
      <c r="M157" s="39">
        <v>0</v>
      </c>
      <c r="N157" s="40">
        <v>0</v>
      </c>
      <c r="O157" s="40">
        <v>1</v>
      </c>
      <c r="P157" s="40">
        <v>0</v>
      </c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40" t="s">
        <v>89</v>
      </c>
      <c r="AT157" s="28">
        <f t="shared" si="10"/>
        <v>33</v>
      </c>
      <c r="AU157" s="41">
        <v>0</v>
      </c>
      <c r="AV157" s="41">
        <v>0</v>
      </c>
      <c r="AW157" s="41">
        <v>0</v>
      </c>
      <c r="AX157" s="41">
        <v>0</v>
      </c>
      <c r="AY157" s="41">
        <v>1</v>
      </c>
      <c r="AZ157" s="41">
        <v>1</v>
      </c>
      <c r="BA157" s="41">
        <v>1</v>
      </c>
      <c r="BB157" s="41">
        <v>0</v>
      </c>
      <c r="BC157" s="41">
        <v>0</v>
      </c>
      <c r="BD157" s="41">
        <v>1</v>
      </c>
      <c r="BE157" s="41">
        <v>1</v>
      </c>
      <c r="BF157" s="41">
        <v>0</v>
      </c>
      <c r="BG157" s="41">
        <v>0</v>
      </c>
      <c r="BH157" s="41">
        <v>0</v>
      </c>
      <c r="BI157" s="41">
        <v>0</v>
      </c>
      <c r="BJ157" s="41">
        <v>10</v>
      </c>
      <c r="BK157" s="41">
        <v>0</v>
      </c>
      <c r="BL157" s="41">
        <v>0</v>
      </c>
      <c r="BM157" s="41">
        <v>0</v>
      </c>
      <c r="BN157" s="41">
        <v>0</v>
      </c>
      <c r="BO157" s="41">
        <v>15</v>
      </c>
      <c r="BP157" s="41">
        <v>3</v>
      </c>
      <c r="BQ157" s="41">
        <v>0</v>
      </c>
      <c r="BR157" s="41">
        <v>0</v>
      </c>
      <c r="BS157" s="29" t="s">
        <v>86</v>
      </c>
      <c r="BT157" s="30">
        <f t="shared" si="11"/>
        <v>18</v>
      </c>
      <c r="BU157" s="42">
        <v>7</v>
      </c>
      <c r="BV157" s="42">
        <v>1</v>
      </c>
      <c r="BW157" s="42">
        <v>1</v>
      </c>
      <c r="BX157" s="42">
        <v>1</v>
      </c>
      <c r="BY157" s="42">
        <v>1</v>
      </c>
      <c r="BZ157" s="42">
        <v>1</v>
      </c>
      <c r="CA157" s="42">
        <v>0</v>
      </c>
      <c r="CB157" s="42">
        <v>0</v>
      </c>
      <c r="CC157" s="42">
        <v>0</v>
      </c>
      <c r="CD157" s="42">
        <v>0</v>
      </c>
      <c r="CE157" s="42">
        <v>3</v>
      </c>
      <c r="CF157" s="42">
        <v>0</v>
      </c>
      <c r="CG157" s="31">
        <v>2</v>
      </c>
      <c r="CH157" s="31">
        <v>1</v>
      </c>
      <c r="CI157" s="31">
        <v>0</v>
      </c>
      <c r="CJ157" s="42">
        <v>0</v>
      </c>
      <c r="CK157" s="43" t="s">
        <v>87</v>
      </c>
    </row>
    <row r="158" spans="1:89" ht="18.75" customHeight="1">
      <c r="A158" s="33"/>
      <c r="B158" s="47" t="s">
        <v>246</v>
      </c>
      <c r="C158" s="45">
        <v>11</v>
      </c>
      <c r="D158" s="45">
        <v>123</v>
      </c>
      <c r="E158" s="37">
        <v>8</v>
      </c>
      <c r="F158" s="37"/>
      <c r="G158" s="37">
        <v>3</v>
      </c>
      <c r="H158" s="37">
        <v>100</v>
      </c>
      <c r="I158" s="38">
        <v>100</v>
      </c>
      <c r="J158" s="5">
        <f t="shared" si="8"/>
        <v>51</v>
      </c>
      <c r="K158" s="46">
        <f t="shared" si="9"/>
        <v>9</v>
      </c>
      <c r="L158" s="39">
        <v>0</v>
      </c>
      <c r="M158" s="39">
        <v>0</v>
      </c>
      <c r="N158" s="40">
        <v>0</v>
      </c>
      <c r="O158" s="40">
        <v>0</v>
      </c>
      <c r="P158" s="40">
        <v>0</v>
      </c>
      <c r="Q158" s="40">
        <v>1</v>
      </c>
      <c r="R158" s="40">
        <v>0</v>
      </c>
      <c r="S158" s="40">
        <v>0</v>
      </c>
      <c r="T158" s="40">
        <v>0</v>
      </c>
      <c r="U158" s="40">
        <v>1</v>
      </c>
      <c r="V158" s="40">
        <v>0</v>
      </c>
      <c r="W158" s="40">
        <v>2</v>
      </c>
      <c r="X158" s="40">
        <v>1</v>
      </c>
      <c r="Y158" s="40">
        <v>2</v>
      </c>
      <c r="Z158" s="40">
        <v>1</v>
      </c>
      <c r="AA158" s="40">
        <v>1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39">
        <v>0</v>
      </c>
      <c r="AH158" s="39">
        <v>0</v>
      </c>
      <c r="AI158" s="39">
        <v>0</v>
      </c>
      <c r="AJ158" s="39">
        <v>0</v>
      </c>
      <c r="AK158" s="39">
        <v>0</v>
      </c>
      <c r="AL158" s="39">
        <v>0</v>
      </c>
      <c r="AM158" s="39">
        <v>0</v>
      </c>
      <c r="AN158" s="39">
        <v>0</v>
      </c>
      <c r="AO158" s="39">
        <v>0</v>
      </c>
      <c r="AP158" s="39">
        <v>0</v>
      </c>
      <c r="AQ158" s="39">
        <v>0</v>
      </c>
      <c r="AR158" s="39">
        <v>0</v>
      </c>
      <c r="AS158" s="27" t="s">
        <v>93</v>
      </c>
      <c r="AT158" s="28">
        <f t="shared" si="10"/>
        <v>19</v>
      </c>
      <c r="AU158" s="41">
        <v>1</v>
      </c>
      <c r="AV158" s="41"/>
      <c r="AW158" s="41">
        <v>1</v>
      </c>
      <c r="AX158" s="41">
        <v>1</v>
      </c>
      <c r="AY158" s="41">
        <v>1</v>
      </c>
      <c r="AZ158" s="41"/>
      <c r="BA158" s="41">
        <v>1</v>
      </c>
      <c r="BB158" s="41">
        <v>1</v>
      </c>
      <c r="BC158" s="41"/>
      <c r="BD158" s="41"/>
      <c r="BE158" s="41">
        <v>3</v>
      </c>
      <c r="BF158" s="41">
        <v>1</v>
      </c>
      <c r="BG158" s="41">
        <v>1</v>
      </c>
      <c r="BH158" s="41">
        <v>1</v>
      </c>
      <c r="BI158" s="41">
        <v>1</v>
      </c>
      <c r="BJ158" s="41"/>
      <c r="BK158" s="41">
        <v>1</v>
      </c>
      <c r="BL158" s="41"/>
      <c r="BM158" s="41"/>
      <c r="BN158" s="41"/>
      <c r="BO158" s="41">
        <v>5</v>
      </c>
      <c r="BP158" s="41"/>
      <c r="BQ158" s="41"/>
      <c r="BR158" s="41"/>
      <c r="BS158" s="41" t="s">
        <v>95</v>
      </c>
      <c r="BT158" s="30">
        <f t="shared" si="11"/>
        <v>23</v>
      </c>
      <c r="BU158" s="42">
        <v>7</v>
      </c>
      <c r="BV158" s="42">
        <v>1</v>
      </c>
      <c r="BW158" s="42">
        <v>1</v>
      </c>
      <c r="BX158" s="42">
        <v>1</v>
      </c>
      <c r="BY158" s="42">
        <v>1</v>
      </c>
      <c r="BZ158" s="42">
        <v>1</v>
      </c>
      <c r="CA158" s="42">
        <v>1</v>
      </c>
      <c r="CB158" s="42">
        <v>4</v>
      </c>
      <c r="CC158" s="42">
        <v>2</v>
      </c>
      <c r="CD158" s="42">
        <v>0</v>
      </c>
      <c r="CE158" s="42">
        <v>2</v>
      </c>
      <c r="CF158" s="42">
        <v>0</v>
      </c>
      <c r="CG158" s="31">
        <v>2</v>
      </c>
      <c r="CH158" s="31">
        <v>0</v>
      </c>
      <c r="CI158" s="31">
        <v>0</v>
      </c>
      <c r="CJ158" s="42">
        <v>0</v>
      </c>
      <c r="CK158" s="49" t="s">
        <v>96</v>
      </c>
    </row>
    <row r="159" spans="1:89" ht="18.75" customHeight="1">
      <c r="A159" s="33"/>
      <c r="B159" s="47" t="s">
        <v>247</v>
      </c>
      <c r="C159" s="35">
        <v>11</v>
      </c>
      <c r="D159" s="36" t="s">
        <v>98</v>
      </c>
      <c r="E159" s="37">
        <v>7</v>
      </c>
      <c r="F159" s="37"/>
      <c r="G159" s="37">
        <v>3</v>
      </c>
      <c r="H159" s="37">
        <v>103</v>
      </c>
      <c r="I159" s="38">
        <v>103</v>
      </c>
      <c r="J159" s="5">
        <f t="shared" si="8"/>
        <v>48</v>
      </c>
      <c r="K159" s="46">
        <f t="shared" si="9"/>
        <v>20</v>
      </c>
      <c r="L159" s="39">
        <v>0</v>
      </c>
      <c r="M159" s="39">
        <v>0</v>
      </c>
      <c r="N159" s="40">
        <v>0</v>
      </c>
      <c r="O159" s="40">
        <v>0</v>
      </c>
      <c r="P159" s="40">
        <v>0</v>
      </c>
      <c r="Q159" s="40">
        <v>1</v>
      </c>
      <c r="R159" s="40">
        <v>1</v>
      </c>
      <c r="S159" s="40">
        <v>1</v>
      </c>
      <c r="T159" s="40">
        <v>0</v>
      </c>
      <c r="U159" s="40">
        <v>1</v>
      </c>
      <c r="V159" s="40">
        <v>1</v>
      </c>
      <c r="W159" s="40">
        <v>1</v>
      </c>
      <c r="X159" s="40">
        <v>1</v>
      </c>
      <c r="Y159" s="40">
        <v>1</v>
      </c>
      <c r="Z159" s="40">
        <v>0</v>
      </c>
      <c r="AA159" s="40">
        <v>1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39">
        <v>1</v>
      </c>
      <c r="AH159" s="39">
        <v>1</v>
      </c>
      <c r="AI159" s="39">
        <v>1</v>
      </c>
      <c r="AJ159" s="39">
        <v>1</v>
      </c>
      <c r="AK159" s="39">
        <v>2</v>
      </c>
      <c r="AL159" s="39">
        <v>1</v>
      </c>
      <c r="AM159" s="39">
        <v>1</v>
      </c>
      <c r="AN159" s="39">
        <v>0</v>
      </c>
      <c r="AO159" s="39">
        <v>0</v>
      </c>
      <c r="AP159" s="39">
        <v>0</v>
      </c>
      <c r="AQ159" s="39">
        <v>2</v>
      </c>
      <c r="AR159" s="39">
        <v>1</v>
      </c>
      <c r="AS159" s="27" t="s">
        <v>93</v>
      </c>
      <c r="AT159" s="28">
        <f t="shared" si="10"/>
        <v>8</v>
      </c>
      <c r="AU159" s="41"/>
      <c r="AV159" s="41"/>
      <c r="AW159" s="41">
        <v>1</v>
      </c>
      <c r="AX159" s="41">
        <v>1</v>
      </c>
      <c r="AY159" s="41">
        <v>1</v>
      </c>
      <c r="AZ159" s="41"/>
      <c r="BA159" s="41">
        <v>1</v>
      </c>
      <c r="BB159" s="41">
        <v>1</v>
      </c>
      <c r="BC159" s="41">
        <v>1</v>
      </c>
      <c r="BD159" s="41">
        <v>2</v>
      </c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 t="s">
        <v>95</v>
      </c>
      <c r="BT159" s="30">
        <f t="shared" si="11"/>
        <v>20</v>
      </c>
      <c r="BU159" s="42">
        <v>7</v>
      </c>
      <c r="BV159" s="42">
        <v>1</v>
      </c>
      <c r="BW159" s="42">
        <v>1</v>
      </c>
      <c r="BX159" s="42">
        <v>1</v>
      </c>
      <c r="BY159" s="42">
        <v>1</v>
      </c>
      <c r="BZ159" s="42">
        <v>1</v>
      </c>
      <c r="CA159" s="42">
        <v>0</v>
      </c>
      <c r="CB159" s="42">
        <v>0</v>
      </c>
      <c r="CC159" s="42">
        <v>0</v>
      </c>
      <c r="CD159" s="42">
        <v>0</v>
      </c>
      <c r="CE159" s="42">
        <v>4</v>
      </c>
      <c r="CF159" s="42">
        <v>0</v>
      </c>
      <c r="CG159" s="31">
        <v>4</v>
      </c>
      <c r="CH159" s="31">
        <v>0</v>
      </c>
      <c r="CI159" s="31">
        <v>0</v>
      </c>
      <c r="CJ159" s="42">
        <v>0</v>
      </c>
      <c r="CK159" s="49" t="s">
        <v>96</v>
      </c>
    </row>
    <row r="160" spans="1:89" ht="18.75" customHeight="1">
      <c r="A160" s="33">
        <v>8</v>
      </c>
      <c r="B160" s="3" t="s">
        <v>248</v>
      </c>
      <c r="C160" s="33">
        <v>11</v>
      </c>
      <c r="D160" s="36" t="s">
        <v>107</v>
      </c>
      <c r="E160" s="37">
        <v>9</v>
      </c>
      <c r="F160" s="37"/>
      <c r="G160" s="37">
        <v>3</v>
      </c>
      <c r="H160" s="37">
        <v>25</v>
      </c>
      <c r="I160" s="38">
        <v>25</v>
      </c>
      <c r="J160" s="5">
        <f t="shared" si="8"/>
        <v>47</v>
      </c>
      <c r="K160" s="46">
        <f t="shared" si="9"/>
        <v>34</v>
      </c>
      <c r="L160" s="39">
        <v>0</v>
      </c>
      <c r="M160" s="39">
        <v>0</v>
      </c>
      <c r="N160" s="40">
        <v>0</v>
      </c>
      <c r="O160" s="40">
        <v>1</v>
      </c>
      <c r="P160" s="40">
        <v>1</v>
      </c>
      <c r="Q160" s="40">
        <v>1</v>
      </c>
      <c r="R160" s="40">
        <v>0</v>
      </c>
      <c r="S160" s="40">
        <v>1</v>
      </c>
      <c r="T160" s="40">
        <v>5</v>
      </c>
      <c r="U160" s="40">
        <v>1</v>
      </c>
      <c r="V160" s="40">
        <v>1</v>
      </c>
      <c r="W160" s="40">
        <v>0</v>
      </c>
      <c r="X160" s="40">
        <v>1</v>
      </c>
      <c r="Y160" s="40">
        <v>0</v>
      </c>
      <c r="Z160" s="40">
        <v>1</v>
      </c>
      <c r="AA160" s="40">
        <v>1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3</v>
      </c>
      <c r="AL160" s="39">
        <v>1</v>
      </c>
      <c r="AM160" s="39">
        <v>1</v>
      </c>
      <c r="AN160" s="39">
        <v>10</v>
      </c>
      <c r="AO160" s="39">
        <v>5</v>
      </c>
      <c r="AP160" s="39">
        <v>0</v>
      </c>
      <c r="AQ160" s="39">
        <v>0</v>
      </c>
      <c r="AR160" s="39">
        <v>0</v>
      </c>
      <c r="AS160" s="40" t="s">
        <v>89</v>
      </c>
      <c r="AT160" s="28">
        <f t="shared" si="10"/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29" t="s">
        <v>86</v>
      </c>
      <c r="BT160" s="30">
        <f t="shared" si="11"/>
        <v>13</v>
      </c>
      <c r="BU160" s="42">
        <v>0</v>
      </c>
      <c r="BV160" s="42">
        <v>1</v>
      </c>
      <c r="BW160" s="42">
        <v>1</v>
      </c>
      <c r="BX160" s="42">
        <v>1</v>
      </c>
      <c r="BY160" s="42">
        <v>1</v>
      </c>
      <c r="BZ160" s="42">
        <v>1</v>
      </c>
      <c r="CA160" s="42">
        <v>1</v>
      </c>
      <c r="CB160" s="42">
        <v>2</v>
      </c>
      <c r="CC160" s="42">
        <v>0</v>
      </c>
      <c r="CD160" s="42">
        <v>0</v>
      </c>
      <c r="CE160" s="42">
        <v>0</v>
      </c>
      <c r="CF160" s="42">
        <v>0</v>
      </c>
      <c r="CG160" s="31">
        <v>0</v>
      </c>
      <c r="CH160" s="31">
        <v>1</v>
      </c>
      <c r="CI160" s="31">
        <v>0</v>
      </c>
      <c r="CJ160" s="42">
        <v>4</v>
      </c>
      <c r="CK160" s="43" t="s">
        <v>87</v>
      </c>
    </row>
    <row r="161" spans="2:89" ht="18.75" customHeight="1">
      <c r="B161" s="1" t="s">
        <v>249</v>
      </c>
      <c r="C161" s="2">
        <v>11</v>
      </c>
      <c r="D161" s="36" t="s">
        <v>98</v>
      </c>
      <c r="E161" s="37">
        <v>6</v>
      </c>
      <c r="G161" s="2">
        <v>3</v>
      </c>
      <c r="H161" s="2">
        <v>23</v>
      </c>
      <c r="I161" s="38">
        <v>23</v>
      </c>
      <c r="J161" s="5">
        <f t="shared" si="8"/>
        <v>46</v>
      </c>
      <c r="K161" s="46">
        <f t="shared" si="9"/>
        <v>1</v>
      </c>
      <c r="L161" s="39"/>
      <c r="M161" s="39"/>
      <c r="N161" s="40"/>
      <c r="O161" s="40">
        <v>1</v>
      </c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40" t="s">
        <v>89</v>
      </c>
      <c r="AT161" s="28">
        <f t="shared" si="10"/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29" t="s">
        <v>86</v>
      </c>
      <c r="BT161" s="30">
        <f t="shared" si="11"/>
        <v>45</v>
      </c>
      <c r="BU161" s="42">
        <v>7</v>
      </c>
      <c r="BV161" s="42">
        <v>1</v>
      </c>
      <c r="BW161" s="42">
        <v>1</v>
      </c>
      <c r="BX161" s="42">
        <v>1</v>
      </c>
      <c r="BY161" s="42">
        <v>1</v>
      </c>
      <c r="BZ161" s="42">
        <v>1</v>
      </c>
      <c r="CA161" s="42">
        <v>1</v>
      </c>
      <c r="CB161" s="42">
        <v>4</v>
      </c>
      <c r="CC161" s="42">
        <v>2</v>
      </c>
      <c r="CD161" s="42">
        <v>7</v>
      </c>
      <c r="CE161" s="42">
        <v>3</v>
      </c>
      <c r="CF161" s="42">
        <v>7</v>
      </c>
      <c r="CG161" s="31">
        <v>3</v>
      </c>
      <c r="CH161" s="31">
        <v>1</v>
      </c>
      <c r="CI161" s="31">
        <v>1</v>
      </c>
      <c r="CJ161" s="42">
        <v>4</v>
      </c>
      <c r="CK161" s="43" t="s">
        <v>87</v>
      </c>
    </row>
    <row r="162" spans="1:89" ht="18.75" customHeight="1">
      <c r="A162" s="33"/>
      <c r="B162" s="54" t="s">
        <v>250</v>
      </c>
      <c r="C162" s="35">
        <v>11</v>
      </c>
      <c r="D162" s="45">
        <v>213</v>
      </c>
      <c r="E162" s="37">
        <v>3</v>
      </c>
      <c r="F162" s="37"/>
      <c r="G162" s="37">
        <v>3</v>
      </c>
      <c r="H162" s="37">
        <v>136</v>
      </c>
      <c r="I162" s="38">
        <v>136</v>
      </c>
      <c r="J162" s="5">
        <f t="shared" si="8"/>
        <v>44</v>
      </c>
      <c r="K162" s="46">
        <f t="shared" si="9"/>
        <v>25</v>
      </c>
      <c r="L162" s="39">
        <v>1</v>
      </c>
      <c r="M162" s="39">
        <v>1</v>
      </c>
      <c r="N162" s="40">
        <v>1</v>
      </c>
      <c r="O162" s="40">
        <v>1</v>
      </c>
      <c r="P162" s="40">
        <v>2</v>
      </c>
      <c r="Q162" s="40">
        <v>1</v>
      </c>
      <c r="R162" s="40">
        <v>1</v>
      </c>
      <c r="S162" s="40">
        <v>1</v>
      </c>
      <c r="T162" s="40">
        <v>5</v>
      </c>
      <c r="U162" s="40">
        <v>1</v>
      </c>
      <c r="V162" s="40">
        <v>1</v>
      </c>
      <c r="W162" s="40">
        <v>2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39">
        <v>1</v>
      </c>
      <c r="AH162" s="39">
        <v>1</v>
      </c>
      <c r="AI162" s="39">
        <v>1</v>
      </c>
      <c r="AJ162" s="39">
        <v>1</v>
      </c>
      <c r="AK162" s="39">
        <v>1</v>
      </c>
      <c r="AL162" s="39">
        <v>1</v>
      </c>
      <c r="AM162" s="39">
        <v>1</v>
      </c>
      <c r="AN162" s="39">
        <v>0</v>
      </c>
      <c r="AO162" s="39">
        <v>0</v>
      </c>
      <c r="AP162" s="39">
        <v>0</v>
      </c>
      <c r="AQ162" s="39">
        <v>0</v>
      </c>
      <c r="AR162" s="39">
        <v>0</v>
      </c>
      <c r="AS162" s="27" t="s">
        <v>93</v>
      </c>
      <c r="AT162" s="28">
        <f t="shared" si="10"/>
        <v>8</v>
      </c>
      <c r="AU162" s="41"/>
      <c r="AV162" s="41">
        <v>1</v>
      </c>
      <c r="AW162" s="41">
        <v>1</v>
      </c>
      <c r="AX162" s="41">
        <v>1</v>
      </c>
      <c r="AY162" s="41">
        <v>1</v>
      </c>
      <c r="AZ162" s="41">
        <v>1</v>
      </c>
      <c r="BA162" s="41">
        <v>1</v>
      </c>
      <c r="BB162" s="41">
        <v>1</v>
      </c>
      <c r="BC162" s="41">
        <v>1</v>
      </c>
      <c r="BD162" s="41" t="s">
        <v>94</v>
      </c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 t="s">
        <v>95</v>
      </c>
      <c r="BT162" s="30">
        <f t="shared" si="11"/>
        <v>11</v>
      </c>
      <c r="BU162" s="42">
        <v>3</v>
      </c>
      <c r="BV162" s="42">
        <v>1</v>
      </c>
      <c r="BW162" s="42">
        <v>1</v>
      </c>
      <c r="BX162" s="42">
        <v>1</v>
      </c>
      <c r="BY162" s="42">
        <v>1</v>
      </c>
      <c r="BZ162" s="42">
        <v>1</v>
      </c>
      <c r="CA162" s="42">
        <v>0</v>
      </c>
      <c r="CB162" s="42">
        <v>0</v>
      </c>
      <c r="CC162" s="42">
        <v>0</v>
      </c>
      <c r="CD162" s="42">
        <v>0</v>
      </c>
      <c r="CE162" s="42">
        <v>0</v>
      </c>
      <c r="CF162" s="42">
        <v>0</v>
      </c>
      <c r="CG162" s="31">
        <v>3</v>
      </c>
      <c r="CH162" s="31">
        <v>0</v>
      </c>
      <c r="CI162" s="31">
        <v>0</v>
      </c>
      <c r="CJ162" s="42">
        <v>0</v>
      </c>
      <c r="CK162" s="43" t="s">
        <v>87</v>
      </c>
    </row>
    <row r="163" spans="1:89" ht="18.75" customHeight="1">
      <c r="A163" s="33">
        <v>9</v>
      </c>
      <c r="B163" s="3" t="s">
        <v>251</v>
      </c>
      <c r="C163" s="33">
        <v>11</v>
      </c>
      <c r="D163" s="36" t="s">
        <v>107</v>
      </c>
      <c r="E163" s="37">
        <v>3</v>
      </c>
      <c r="F163" s="37"/>
      <c r="G163" s="37">
        <v>3</v>
      </c>
      <c r="H163" s="37">
        <v>54</v>
      </c>
      <c r="I163" s="38">
        <v>54</v>
      </c>
      <c r="J163" s="5">
        <f t="shared" si="8"/>
        <v>43</v>
      </c>
      <c r="K163" s="46">
        <f t="shared" si="9"/>
        <v>11</v>
      </c>
      <c r="L163" s="39">
        <v>0</v>
      </c>
      <c r="M163" s="39">
        <v>1</v>
      </c>
      <c r="N163" s="40">
        <v>1</v>
      </c>
      <c r="O163" s="40">
        <v>1</v>
      </c>
      <c r="P163" s="40">
        <v>0</v>
      </c>
      <c r="Q163" s="40">
        <v>1</v>
      </c>
      <c r="R163" s="40">
        <v>1</v>
      </c>
      <c r="S163" s="40">
        <v>1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39">
        <v>0</v>
      </c>
      <c r="AH163" s="39">
        <v>1</v>
      </c>
      <c r="AI163" s="39">
        <v>1</v>
      </c>
      <c r="AJ163" s="39">
        <v>0</v>
      </c>
      <c r="AK163" s="39">
        <v>0</v>
      </c>
      <c r="AL163" s="39"/>
      <c r="AM163" s="39"/>
      <c r="AN163" s="39"/>
      <c r="AO163" s="39"/>
      <c r="AP163" s="39"/>
      <c r="AQ163" s="39">
        <v>2</v>
      </c>
      <c r="AR163" s="39">
        <v>1</v>
      </c>
      <c r="AS163" s="40" t="s">
        <v>89</v>
      </c>
      <c r="AT163" s="28">
        <f t="shared" si="10"/>
        <v>5</v>
      </c>
      <c r="AU163" s="41">
        <v>0</v>
      </c>
      <c r="AV163" s="41">
        <v>0</v>
      </c>
      <c r="AW163" s="41">
        <v>1</v>
      </c>
      <c r="AX163" s="41">
        <v>1</v>
      </c>
      <c r="AY163" s="41">
        <v>1</v>
      </c>
      <c r="AZ163" s="41">
        <v>1</v>
      </c>
      <c r="BA163" s="41">
        <v>0</v>
      </c>
      <c r="BB163" s="41">
        <v>1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29" t="s">
        <v>86</v>
      </c>
      <c r="BT163" s="30">
        <f t="shared" si="11"/>
        <v>27</v>
      </c>
      <c r="BU163" s="42">
        <v>7</v>
      </c>
      <c r="BV163" s="42">
        <v>1</v>
      </c>
      <c r="BW163" s="42">
        <v>1</v>
      </c>
      <c r="BX163" s="42">
        <v>1</v>
      </c>
      <c r="BY163" s="42">
        <v>1</v>
      </c>
      <c r="BZ163" s="42">
        <v>1</v>
      </c>
      <c r="CA163" s="42">
        <v>1</v>
      </c>
      <c r="CB163" s="42">
        <v>0</v>
      </c>
      <c r="CC163" s="42">
        <v>2</v>
      </c>
      <c r="CD163" s="42">
        <v>0</v>
      </c>
      <c r="CE163" s="42">
        <v>4</v>
      </c>
      <c r="CF163" s="42">
        <v>0</v>
      </c>
      <c r="CG163" s="31">
        <v>4</v>
      </c>
      <c r="CH163" s="31">
        <v>1</v>
      </c>
      <c r="CI163" s="31">
        <v>3</v>
      </c>
      <c r="CJ163" s="42">
        <v>0</v>
      </c>
      <c r="CK163" s="43" t="s">
        <v>87</v>
      </c>
    </row>
    <row r="164" spans="1:89" ht="18.75" customHeight="1">
      <c r="A164" s="33"/>
      <c r="B164" s="47" t="s">
        <v>252</v>
      </c>
      <c r="C164" s="36">
        <v>11</v>
      </c>
      <c r="D164" s="48" t="s">
        <v>92</v>
      </c>
      <c r="E164" s="37">
        <v>5</v>
      </c>
      <c r="F164" s="37"/>
      <c r="G164" s="37"/>
      <c r="H164" s="37">
        <v>91</v>
      </c>
      <c r="I164" s="38">
        <v>91</v>
      </c>
      <c r="J164" s="5">
        <f t="shared" si="8"/>
        <v>42</v>
      </c>
      <c r="K164" s="25">
        <f t="shared" si="9"/>
        <v>9</v>
      </c>
      <c r="L164" s="39">
        <v>1</v>
      </c>
      <c r="M164" s="39">
        <v>1</v>
      </c>
      <c r="N164" s="40">
        <v>1</v>
      </c>
      <c r="O164" s="40">
        <v>1</v>
      </c>
      <c r="P164" s="40">
        <v>2</v>
      </c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39">
        <v>1</v>
      </c>
      <c r="AH164" s="39">
        <v>1</v>
      </c>
      <c r="AI164" s="39">
        <v>1</v>
      </c>
      <c r="AJ164" s="39"/>
      <c r="AK164" s="39"/>
      <c r="AL164" s="39"/>
      <c r="AM164" s="39"/>
      <c r="AN164" s="39"/>
      <c r="AO164" s="39"/>
      <c r="AP164" s="39"/>
      <c r="AQ164" s="39"/>
      <c r="AR164" s="39"/>
      <c r="AS164" s="40" t="s">
        <v>85</v>
      </c>
      <c r="AT164" s="28">
        <f t="shared" si="10"/>
        <v>33</v>
      </c>
      <c r="AU164" s="41">
        <v>1</v>
      </c>
      <c r="AV164" s="41">
        <v>1</v>
      </c>
      <c r="AW164" s="41">
        <v>1</v>
      </c>
      <c r="AX164" s="41">
        <v>1</v>
      </c>
      <c r="AY164" s="41">
        <v>1</v>
      </c>
      <c r="AZ164" s="41">
        <v>1</v>
      </c>
      <c r="BA164" s="41">
        <v>1</v>
      </c>
      <c r="BB164" s="41">
        <v>1</v>
      </c>
      <c r="BC164" s="41"/>
      <c r="BD164" s="41"/>
      <c r="BE164" s="41">
        <v>3</v>
      </c>
      <c r="BF164" s="41">
        <v>1</v>
      </c>
      <c r="BG164" s="41">
        <v>1</v>
      </c>
      <c r="BH164" s="41">
        <v>1</v>
      </c>
      <c r="BI164" s="41">
        <v>1</v>
      </c>
      <c r="BJ164" s="41"/>
      <c r="BK164" s="41">
        <v>5</v>
      </c>
      <c r="BL164" s="41"/>
      <c r="BM164" s="41"/>
      <c r="BN164" s="41"/>
      <c r="BO164" s="41">
        <v>10</v>
      </c>
      <c r="BP164" s="41">
        <v>3</v>
      </c>
      <c r="BQ164" s="41"/>
      <c r="BR164" s="41"/>
      <c r="BS164" s="41" t="s">
        <v>95</v>
      </c>
      <c r="BT164" s="30">
        <f t="shared" si="11"/>
        <v>0</v>
      </c>
      <c r="BU164" s="42">
        <v>0</v>
      </c>
      <c r="BV164" s="42">
        <v>0</v>
      </c>
      <c r="BW164" s="42">
        <v>0</v>
      </c>
      <c r="BX164" s="42">
        <v>0</v>
      </c>
      <c r="BY164" s="42">
        <v>0</v>
      </c>
      <c r="BZ164" s="42">
        <v>0</v>
      </c>
      <c r="CA164" s="42">
        <v>0</v>
      </c>
      <c r="CB164" s="42">
        <v>0</v>
      </c>
      <c r="CC164" s="42">
        <v>0</v>
      </c>
      <c r="CD164" s="42">
        <v>0</v>
      </c>
      <c r="CE164" s="42">
        <v>0</v>
      </c>
      <c r="CF164" s="42">
        <v>0</v>
      </c>
      <c r="CG164" s="42">
        <v>0</v>
      </c>
      <c r="CH164" s="42">
        <v>0</v>
      </c>
      <c r="CI164" s="42">
        <v>0</v>
      </c>
      <c r="CJ164" s="42">
        <v>0</v>
      </c>
      <c r="CK164" s="49" t="s">
        <v>96</v>
      </c>
    </row>
    <row r="165" spans="1:89" ht="18.75" customHeight="1">
      <c r="A165" s="33"/>
      <c r="B165" s="34" t="s">
        <v>253</v>
      </c>
      <c r="C165" s="35">
        <v>11</v>
      </c>
      <c r="D165" s="48">
        <v>319</v>
      </c>
      <c r="E165" s="37">
        <v>15</v>
      </c>
      <c r="F165" s="37"/>
      <c r="G165" s="37"/>
      <c r="H165" s="37">
        <v>120</v>
      </c>
      <c r="I165" s="38">
        <v>120</v>
      </c>
      <c r="J165" s="5">
        <f t="shared" si="8"/>
        <v>39</v>
      </c>
      <c r="K165" s="46">
        <f t="shared" si="9"/>
        <v>19</v>
      </c>
      <c r="L165" s="39">
        <v>1</v>
      </c>
      <c r="M165" s="39">
        <v>1</v>
      </c>
      <c r="N165" s="40">
        <v>1</v>
      </c>
      <c r="O165" s="40">
        <v>0</v>
      </c>
      <c r="P165" s="40">
        <v>0</v>
      </c>
      <c r="Q165" s="40">
        <v>1</v>
      </c>
      <c r="R165" s="40">
        <v>1</v>
      </c>
      <c r="S165" s="40">
        <v>1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1</v>
      </c>
      <c r="AG165" s="39">
        <v>1</v>
      </c>
      <c r="AH165" s="39">
        <v>1</v>
      </c>
      <c r="AI165" s="39">
        <v>1</v>
      </c>
      <c r="AJ165" s="39">
        <v>1</v>
      </c>
      <c r="AK165" s="39">
        <v>3</v>
      </c>
      <c r="AL165" s="39">
        <v>1</v>
      </c>
      <c r="AM165" s="39">
        <v>1</v>
      </c>
      <c r="AN165" s="39">
        <v>0</v>
      </c>
      <c r="AO165" s="39">
        <v>0</v>
      </c>
      <c r="AP165" s="39">
        <v>0</v>
      </c>
      <c r="AQ165" s="39">
        <v>2</v>
      </c>
      <c r="AR165" s="39">
        <v>1</v>
      </c>
      <c r="AS165" s="27" t="s">
        <v>93</v>
      </c>
      <c r="AT165" s="28">
        <f t="shared" si="10"/>
        <v>0</v>
      </c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 t="s">
        <v>95</v>
      </c>
      <c r="BT165" s="30">
        <f t="shared" si="11"/>
        <v>20</v>
      </c>
      <c r="BU165" s="42">
        <v>7</v>
      </c>
      <c r="BV165" s="42">
        <v>1</v>
      </c>
      <c r="BW165" s="42">
        <v>1</v>
      </c>
      <c r="BX165" s="42">
        <v>1</v>
      </c>
      <c r="BY165" s="42">
        <v>1</v>
      </c>
      <c r="BZ165" s="42">
        <v>1</v>
      </c>
      <c r="CA165" s="42">
        <v>0</v>
      </c>
      <c r="CB165" s="42">
        <v>0</v>
      </c>
      <c r="CC165" s="42">
        <v>0</v>
      </c>
      <c r="CD165" s="42">
        <v>0</v>
      </c>
      <c r="CE165" s="42">
        <v>4</v>
      </c>
      <c r="CF165" s="42">
        <v>0</v>
      </c>
      <c r="CG165" s="31">
        <v>4</v>
      </c>
      <c r="CH165" s="31">
        <v>0</v>
      </c>
      <c r="CI165" s="31">
        <v>0</v>
      </c>
      <c r="CJ165" s="42">
        <v>0</v>
      </c>
      <c r="CK165" s="49" t="s">
        <v>96</v>
      </c>
    </row>
    <row r="166" spans="1:89" ht="18.75" customHeight="1">
      <c r="A166" s="33"/>
      <c r="B166" s="47" t="s">
        <v>254</v>
      </c>
      <c r="C166" s="45">
        <v>11</v>
      </c>
      <c r="D166" s="45">
        <v>213</v>
      </c>
      <c r="E166" s="37">
        <v>11</v>
      </c>
      <c r="F166" s="37"/>
      <c r="G166" s="37"/>
      <c r="H166" s="37">
        <v>20</v>
      </c>
      <c r="I166" s="38">
        <v>20</v>
      </c>
      <c r="J166" s="5">
        <f t="shared" si="8"/>
        <v>37</v>
      </c>
      <c r="K166" s="46">
        <f t="shared" si="9"/>
        <v>17</v>
      </c>
      <c r="L166" s="39">
        <v>1</v>
      </c>
      <c r="M166" s="39">
        <v>1</v>
      </c>
      <c r="N166" s="40">
        <v>1</v>
      </c>
      <c r="O166" s="40">
        <v>1</v>
      </c>
      <c r="P166" s="40">
        <v>0</v>
      </c>
      <c r="Q166" s="40">
        <v>1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39">
        <v>1</v>
      </c>
      <c r="AH166" s="39">
        <v>1</v>
      </c>
      <c r="AI166" s="39">
        <v>1</v>
      </c>
      <c r="AJ166" s="39">
        <v>1</v>
      </c>
      <c r="AK166" s="39">
        <v>3</v>
      </c>
      <c r="AL166" s="39">
        <v>1</v>
      </c>
      <c r="AM166" s="39">
        <v>1</v>
      </c>
      <c r="AN166" s="39">
        <v>0</v>
      </c>
      <c r="AO166" s="39">
        <v>0</v>
      </c>
      <c r="AP166" s="39">
        <v>0</v>
      </c>
      <c r="AQ166" s="39">
        <v>2</v>
      </c>
      <c r="AR166" s="39">
        <v>1</v>
      </c>
      <c r="AS166" s="40" t="s">
        <v>89</v>
      </c>
      <c r="AT166" s="28">
        <f t="shared" si="10"/>
        <v>2</v>
      </c>
      <c r="AU166" s="41">
        <v>1</v>
      </c>
      <c r="AV166" s="41">
        <v>0</v>
      </c>
      <c r="AW166" s="41">
        <v>0</v>
      </c>
      <c r="AX166" s="41">
        <v>0</v>
      </c>
      <c r="AY166" s="41">
        <v>1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29" t="s">
        <v>86</v>
      </c>
      <c r="BT166" s="30">
        <f t="shared" si="11"/>
        <v>18</v>
      </c>
      <c r="BU166" s="42">
        <v>7</v>
      </c>
      <c r="BV166" s="42">
        <v>1</v>
      </c>
      <c r="BW166" s="42">
        <v>1</v>
      </c>
      <c r="BX166" s="42">
        <v>1</v>
      </c>
      <c r="BY166" s="42">
        <v>1</v>
      </c>
      <c r="BZ166" s="42">
        <v>1</v>
      </c>
      <c r="CA166" s="42">
        <v>0</v>
      </c>
      <c r="CB166" s="42">
        <v>0</v>
      </c>
      <c r="CC166" s="42">
        <v>0</v>
      </c>
      <c r="CD166" s="42">
        <v>0</v>
      </c>
      <c r="CE166" s="42">
        <v>3</v>
      </c>
      <c r="CF166" s="42">
        <v>0</v>
      </c>
      <c r="CG166" s="31">
        <v>2</v>
      </c>
      <c r="CH166" s="31">
        <v>1</v>
      </c>
      <c r="CI166" s="31">
        <v>0</v>
      </c>
      <c r="CJ166" s="42">
        <v>0</v>
      </c>
      <c r="CK166" s="43" t="s">
        <v>87</v>
      </c>
    </row>
    <row r="167" spans="1:89" ht="18.75" customHeight="1">
      <c r="A167" s="33"/>
      <c r="B167" s="47" t="s">
        <v>173</v>
      </c>
      <c r="C167" s="36">
        <v>11</v>
      </c>
      <c r="D167" s="45">
        <v>213</v>
      </c>
      <c r="E167" s="37">
        <v>13</v>
      </c>
      <c r="F167" s="37"/>
      <c r="G167" s="37"/>
      <c r="H167" s="37">
        <v>27</v>
      </c>
      <c r="I167" s="38">
        <v>27</v>
      </c>
      <c r="J167" s="5">
        <f t="shared" si="8"/>
        <v>36</v>
      </c>
      <c r="K167" s="46">
        <f t="shared" si="9"/>
        <v>16</v>
      </c>
      <c r="L167" s="39">
        <v>1</v>
      </c>
      <c r="M167" s="39">
        <v>1</v>
      </c>
      <c r="N167" s="40">
        <v>1</v>
      </c>
      <c r="O167" s="40">
        <v>0</v>
      </c>
      <c r="P167" s="40">
        <v>0</v>
      </c>
      <c r="Q167" s="40">
        <v>1</v>
      </c>
      <c r="R167" s="40">
        <v>1</v>
      </c>
      <c r="S167" s="40">
        <v>1</v>
      </c>
      <c r="T167" s="40">
        <v>0</v>
      </c>
      <c r="U167" s="40">
        <v>0</v>
      </c>
      <c r="V167" s="40">
        <v>0</v>
      </c>
      <c r="W167" s="40">
        <v>0</v>
      </c>
      <c r="X167" s="40">
        <v>1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1</v>
      </c>
      <c r="AG167" s="39">
        <v>1</v>
      </c>
      <c r="AH167" s="39">
        <v>1</v>
      </c>
      <c r="AI167" s="39">
        <v>1</v>
      </c>
      <c r="AJ167" s="39">
        <v>1</v>
      </c>
      <c r="AK167" s="39">
        <v>1</v>
      </c>
      <c r="AL167" s="39">
        <v>1</v>
      </c>
      <c r="AM167" s="39">
        <v>1</v>
      </c>
      <c r="AN167" s="39">
        <v>0</v>
      </c>
      <c r="AO167" s="39">
        <v>0</v>
      </c>
      <c r="AP167" s="39">
        <v>0</v>
      </c>
      <c r="AQ167" s="39">
        <v>1</v>
      </c>
      <c r="AR167" s="39">
        <v>0</v>
      </c>
      <c r="AS167" s="40" t="s">
        <v>89</v>
      </c>
      <c r="AT167" s="28">
        <f t="shared" si="10"/>
        <v>5</v>
      </c>
      <c r="AU167" s="41">
        <v>0</v>
      </c>
      <c r="AV167" s="41">
        <v>0</v>
      </c>
      <c r="AW167" s="41">
        <v>1</v>
      </c>
      <c r="AX167" s="41">
        <v>1</v>
      </c>
      <c r="AY167" s="41">
        <v>1</v>
      </c>
      <c r="AZ167" s="41">
        <v>0</v>
      </c>
      <c r="BA167" s="41">
        <v>1</v>
      </c>
      <c r="BB167" s="41">
        <v>1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29" t="s">
        <v>86</v>
      </c>
      <c r="BT167" s="30">
        <f t="shared" si="11"/>
        <v>15</v>
      </c>
      <c r="BU167" s="42">
        <v>0</v>
      </c>
      <c r="BV167" s="42">
        <v>1</v>
      </c>
      <c r="BW167" s="42">
        <v>1</v>
      </c>
      <c r="BX167" s="42">
        <v>1</v>
      </c>
      <c r="BY167" s="42">
        <v>1</v>
      </c>
      <c r="BZ167" s="42">
        <v>1</v>
      </c>
      <c r="CA167" s="42">
        <v>0</v>
      </c>
      <c r="CB167" s="42">
        <v>0</v>
      </c>
      <c r="CC167" s="42">
        <v>0</v>
      </c>
      <c r="CD167" s="42">
        <v>1</v>
      </c>
      <c r="CE167" s="42">
        <v>1</v>
      </c>
      <c r="CF167" s="42">
        <v>1</v>
      </c>
      <c r="CG167" s="31">
        <v>4</v>
      </c>
      <c r="CH167" s="31">
        <v>1</v>
      </c>
      <c r="CI167" s="31">
        <v>2</v>
      </c>
      <c r="CJ167" s="42">
        <v>0</v>
      </c>
      <c r="CK167" s="43" t="s">
        <v>87</v>
      </c>
    </row>
    <row r="168" spans="1:89" ht="18.75" customHeight="1">
      <c r="A168" s="33"/>
      <c r="B168" s="47" t="s">
        <v>255</v>
      </c>
      <c r="C168" s="45">
        <v>11</v>
      </c>
      <c r="D168" s="48">
        <v>604</v>
      </c>
      <c r="E168" s="37">
        <v>8</v>
      </c>
      <c r="F168" s="37"/>
      <c r="G168" s="37"/>
      <c r="H168" s="37">
        <v>5</v>
      </c>
      <c r="I168" s="38">
        <v>5</v>
      </c>
      <c r="J168" s="5">
        <f t="shared" si="8"/>
        <v>32</v>
      </c>
      <c r="K168" s="46">
        <f t="shared" si="9"/>
        <v>5</v>
      </c>
      <c r="L168" s="39">
        <v>0</v>
      </c>
      <c r="M168" s="39">
        <v>1</v>
      </c>
      <c r="N168" s="40">
        <v>1</v>
      </c>
      <c r="O168" s="40">
        <v>0</v>
      </c>
      <c r="P168" s="40">
        <v>0</v>
      </c>
      <c r="Q168" s="40">
        <v>1</v>
      </c>
      <c r="R168" s="40">
        <v>0</v>
      </c>
      <c r="S168" s="40">
        <v>1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1</v>
      </c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40" t="s">
        <v>89</v>
      </c>
      <c r="AT168" s="28">
        <f t="shared" si="10"/>
        <v>6</v>
      </c>
      <c r="AU168" s="41">
        <v>0</v>
      </c>
      <c r="AV168" s="41">
        <v>0</v>
      </c>
      <c r="AW168" s="41">
        <v>1</v>
      </c>
      <c r="AX168" s="41">
        <v>1</v>
      </c>
      <c r="AY168" s="41">
        <v>1</v>
      </c>
      <c r="AZ168" s="41">
        <v>1</v>
      </c>
      <c r="BA168" s="41">
        <v>1</v>
      </c>
      <c r="BB168" s="41">
        <v>1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29" t="s">
        <v>86</v>
      </c>
      <c r="BT168" s="30">
        <f t="shared" si="11"/>
        <v>21</v>
      </c>
      <c r="BU168" s="42">
        <v>7</v>
      </c>
      <c r="BV168" s="42">
        <v>1</v>
      </c>
      <c r="BW168" s="42">
        <v>1</v>
      </c>
      <c r="BX168" s="42">
        <v>1</v>
      </c>
      <c r="BY168" s="42">
        <v>1</v>
      </c>
      <c r="BZ168" s="42">
        <v>1</v>
      </c>
      <c r="CA168" s="42">
        <v>0</v>
      </c>
      <c r="CB168" s="42">
        <v>0</v>
      </c>
      <c r="CC168" s="42">
        <v>0</v>
      </c>
      <c r="CD168" s="42">
        <v>0</v>
      </c>
      <c r="CE168" s="42">
        <v>4</v>
      </c>
      <c r="CF168" s="42">
        <v>0</v>
      </c>
      <c r="CG168" s="31">
        <v>4</v>
      </c>
      <c r="CH168" s="31">
        <v>1</v>
      </c>
      <c r="CI168" s="31">
        <v>0</v>
      </c>
      <c r="CJ168" s="42">
        <v>0</v>
      </c>
      <c r="CK168" s="43" t="s">
        <v>87</v>
      </c>
    </row>
    <row r="169" spans="1:89" ht="18.75" customHeight="1">
      <c r="A169" s="33"/>
      <c r="B169" s="47" t="s">
        <v>256</v>
      </c>
      <c r="C169" s="45">
        <v>11</v>
      </c>
      <c r="D169" s="45">
        <v>123</v>
      </c>
      <c r="E169" s="37">
        <v>6</v>
      </c>
      <c r="F169" s="37"/>
      <c r="G169" s="37"/>
      <c r="H169" s="37">
        <v>94</v>
      </c>
      <c r="I169" s="38">
        <v>94</v>
      </c>
      <c r="J169" s="5">
        <f t="shared" si="8"/>
        <v>31</v>
      </c>
      <c r="K169" s="25">
        <f t="shared" si="9"/>
        <v>16</v>
      </c>
      <c r="L169" s="39"/>
      <c r="M169" s="39">
        <v>1</v>
      </c>
      <c r="N169" s="40">
        <v>1</v>
      </c>
      <c r="O169" s="40"/>
      <c r="P169" s="40">
        <v>1</v>
      </c>
      <c r="Q169" s="40">
        <v>1</v>
      </c>
      <c r="R169" s="40">
        <v>1</v>
      </c>
      <c r="S169" s="40">
        <v>1</v>
      </c>
      <c r="T169" s="40"/>
      <c r="U169" s="40">
        <v>2</v>
      </c>
      <c r="V169" s="40"/>
      <c r="W169" s="40"/>
      <c r="X169" s="40">
        <v>1</v>
      </c>
      <c r="Y169" s="40">
        <v>2</v>
      </c>
      <c r="Z169" s="40">
        <v>1</v>
      </c>
      <c r="AA169" s="40">
        <v>1</v>
      </c>
      <c r="AB169" s="40">
        <v>1</v>
      </c>
      <c r="AC169" s="40"/>
      <c r="AD169" s="40"/>
      <c r="AE169" s="40"/>
      <c r="AF169" s="40"/>
      <c r="AG169" s="39"/>
      <c r="AH169" s="39">
        <v>1</v>
      </c>
      <c r="AI169" s="39">
        <v>1</v>
      </c>
      <c r="AJ169" s="39"/>
      <c r="AK169" s="39"/>
      <c r="AL169" s="39"/>
      <c r="AM169" s="39"/>
      <c r="AN169" s="39"/>
      <c r="AO169" s="39"/>
      <c r="AP169" s="39"/>
      <c r="AQ169" s="39"/>
      <c r="AR169" s="39"/>
      <c r="AS169" s="40" t="s">
        <v>85</v>
      </c>
      <c r="AT169" s="28">
        <f t="shared" si="10"/>
        <v>9</v>
      </c>
      <c r="AU169" s="41"/>
      <c r="AV169" s="41"/>
      <c r="AW169" s="41">
        <v>1</v>
      </c>
      <c r="AX169" s="41">
        <v>1</v>
      </c>
      <c r="AY169" s="41">
        <v>1</v>
      </c>
      <c r="AZ169" s="41"/>
      <c r="BA169" s="41">
        <v>1</v>
      </c>
      <c r="BB169" s="41">
        <v>1</v>
      </c>
      <c r="BC169" s="41">
        <v>1</v>
      </c>
      <c r="BD169" s="41"/>
      <c r="BE169" s="41">
        <v>3</v>
      </c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 t="s">
        <v>95</v>
      </c>
      <c r="BT169" s="30">
        <f t="shared" si="11"/>
        <v>6</v>
      </c>
      <c r="BU169" s="42">
        <v>0</v>
      </c>
      <c r="BV169" s="42">
        <v>1</v>
      </c>
      <c r="BW169" s="42">
        <v>1</v>
      </c>
      <c r="BX169" s="42">
        <v>1</v>
      </c>
      <c r="BY169" s="42">
        <v>1</v>
      </c>
      <c r="BZ169" s="42">
        <v>1</v>
      </c>
      <c r="CA169" s="42">
        <v>0</v>
      </c>
      <c r="CB169" s="42">
        <v>0</v>
      </c>
      <c r="CC169" s="42">
        <v>0</v>
      </c>
      <c r="CD169" s="42">
        <v>0</v>
      </c>
      <c r="CE169" s="42">
        <v>1</v>
      </c>
      <c r="CF169" s="42">
        <v>0</v>
      </c>
      <c r="CG169" s="31">
        <v>0</v>
      </c>
      <c r="CH169" s="31">
        <v>0</v>
      </c>
      <c r="CI169" s="31">
        <v>0</v>
      </c>
      <c r="CJ169" s="42">
        <v>0</v>
      </c>
      <c r="CK169" s="49" t="s">
        <v>96</v>
      </c>
    </row>
    <row r="170" spans="2:89" ht="18.75" customHeight="1">
      <c r="B170" s="1" t="s">
        <v>257</v>
      </c>
      <c r="C170" s="2">
        <v>11</v>
      </c>
      <c r="D170" s="2">
        <v>604</v>
      </c>
      <c r="E170" s="37">
        <v>10</v>
      </c>
      <c r="H170" s="2">
        <v>24</v>
      </c>
      <c r="I170" s="38">
        <v>24</v>
      </c>
      <c r="J170" s="5">
        <f t="shared" si="8"/>
        <v>30</v>
      </c>
      <c r="K170" s="46">
        <f t="shared" si="9"/>
        <v>0</v>
      </c>
      <c r="L170" s="39">
        <v>0</v>
      </c>
      <c r="M170" s="39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40" t="s">
        <v>89</v>
      </c>
      <c r="AT170" s="28">
        <f t="shared" si="10"/>
        <v>5</v>
      </c>
      <c r="AU170" s="41">
        <v>0</v>
      </c>
      <c r="AV170" s="41">
        <v>0</v>
      </c>
      <c r="AW170" s="41">
        <v>1</v>
      </c>
      <c r="AX170" s="41">
        <v>1</v>
      </c>
      <c r="AY170" s="41">
        <v>1</v>
      </c>
      <c r="AZ170" s="41">
        <v>0</v>
      </c>
      <c r="BA170" s="41">
        <v>1</v>
      </c>
      <c r="BB170" s="41">
        <v>0</v>
      </c>
      <c r="BC170" s="41">
        <v>1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29" t="s">
        <v>86</v>
      </c>
      <c r="BT170" s="30">
        <f t="shared" si="11"/>
        <v>25</v>
      </c>
      <c r="BU170" s="42">
        <v>7</v>
      </c>
      <c r="BV170" s="42">
        <v>1</v>
      </c>
      <c r="BW170" s="42">
        <v>1</v>
      </c>
      <c r="BX170" s="42">
        <v>1</v>
      </c>
      <c r="BY170" s="42">
        <v>1</v>
      </c>
      <c r="BZ170" s="42">
        <v>1</v>
      </c>
      <c r="CA170" s="42">
        <v>0</v>
      </c>
      <c r="CB170" s="42">
        <v>0</v>
      </c>
      <c r="CC170" s="42">
        <v>0</v>
      </c>
      <c r="CD170" s="42">
        <v>0</v>
      </c>
      <c r="CE170" s="42">
        <v>4</v>
      </c>
      <c r="CF170" s="42">
        <v>0</v>
      </c>
      <c r="CG170" s="31">
        <v>4</v>
      </c>
      <c r="CH170" s="31">
        <v>1</v>
      </c>
      <c r="CI170" s="31">
        <v>4</v>
      </c>
      <c r="CJ170" s="42">
        <v>0</v>
      </c>
      <c r="CK170" s="43" t="s">
        <v>87</v>
      </c>
    </row>
    <row r="171" spans="1:89" ht="18.75" customHeight="1">
      <c r="A171" s="33"/>
      <c r="B171" s="47" t="s">
        <v>258</v>
      </c>
      <c r="C171" s="36">
        <v>11</v>
      </c>
      <c r="D171" s="36">
        <v>320</v>
      </c>
      <c r="E171" s="37">
        <v>8</v>
      </c>
      <c r="F171" s="37"/>
      <c r="G171" s="37"/>
      <c r="H171" s="37">
        <v>131</v>
      </c>
      <c r="I171" s="38">
        <v>131</v>
      </c>
      <c r="J171" s="5">
        <f t="shared" si="8"/>
        <v>30</v>
      </c>
      <c r="K171" s="46">
        <f t="shared" si="9"/>
        <v>6</v>
      </c>
      <c r="L171" s="39">
        <v>0</v>
      </c>
      <c r="M171" s="39">
        <v>1</v>
      </c>
      <c r="N171" s="40">
        <v>0</v>
      </c>
      <c r="O171" s="40">
        <v>1</v>
      </c>
      <c r="P171" s="40">
        <v>2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/>
      <c r="AG171" s="39">
        <v>1</v>
      </c>
      <c r="AH171" s="39">
        <v>1</v>
      </c>
      <c r="AI171" s="39">
        <v>0</v>
      </c>
      <c r="AJ171" s="39">
        <v>0</v>
      </c>
      <c r="AK171" s="39">
        <v>0</v>
      </c>
      <c r="AL171" s="39">
        <v>0</v>
      </c>
      <c r="AM171" s="39">
        <v>0</v>
      </c>
      <c r="AN171" s="39">
        <v>0</v>
      </c>
      <c r="AO171" s="39">
        <v>0</v>
      </c>
      <c r="AP171" s="39">
        <v>0</v>
      </c>
      <c r="AQ171" s="39">
        <v>0</v>
      </c>
      <c r="AR171" s="39">
        <v>0</v>
      </c>
      <c r="AS171" s="27" t="s">
        <v>93</v>
      </c>
      <c r="AT171" s="28">
        <f t="shared" si="10"/>
        <v>3</v>
      </c>
      <c r="AU171" s="41"/>
      <c r="AV171" s="41"/>
      <c r="AW171" s="41"/>
      <c r="AX171" s="41"/>
      <c r="AY171" s="41"/>
      <c r="AZ171" s="41"/>
      <c r="BA171" s="41"/>
      <c r="BB171" s="41"/>
      <c r="BC171" s="41">
        <v>1</v>
      </c>
      <c r="BD171" s="41">
        <v>2</v>
      </c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 t="s">
        <v>95</v>
      </c>
      <c r="BT171" s="30">
        <f t="shared" si="11"/>
        <v>21</v>
      </c>
      <c r="BU171" s="42">
        <v>7</v>
      </c>
      <c r="BV171" s="42">
        <v>1</v>
      </c>
      <c r="BW171" s="42">
        <v>1</v>
      </c>
      <c r="BX171" s="42">
        <v>0</v>
      </c>
      <c r="BY171" s="42">
        <v>1</v>
      </c>
      <c r="BZ171" s="42">
        <v>1</v>
      </c>
      <c r="CA171" s="42">
        <v>1</v>
      </c>
      <c r="CB171" s="42">
        <v>4</v>
      </c>
      <c r="CC171" s="42">
        <v>1</v>
      </c>
      <c r="CD171" s="42">
        <v>0</v>
      </c>
      <c r="CE171" s="42">
        <v>2</v>
      </c>
      <c r="CF171" s="42">
        <v>0</v>
      </c>
      <c r="CG171" s="31">
        <v>2</v>
      </c>
      <c r="CH171" s="31">
        <v>0</v>
      </c>
      <c r="CI171" s="31">
        <v>0</v>
      </c>
      <c r="CJ171" s="42">
        <v>0</v>
      </c>
      <c r="CK171" s="49" t="s">
        <v>96</v>
      </c>
    </row>
    <row r="172" spans="1:89" ht="18.75" customHeight="1">
      <c r="A172" s="33"/>
      <c r="B172" s="50" t="s">
        <v>259</v>
      </c>
      <c r="C172" s="33">
        <v>11</v>
      </c>
      <c r="D172" s="45">
        <v>213</v>
      </c>
      <c r="E172" s="37">
        <v>10</v>
      </c>
      <c r="F172" s="37"/>
      <c r="G172" s="37"/>
      <c r="H172" s="37">
        <v>36</v>
      </c>
      <c r="I172" s="38">
        <v>36</v>
      </c>
      <c r="J172" s="5">
        <f t="shared" si="8"/>
        <v>27</v>
      </c>
      <c r="K172" s="46">
        <f t="shared" si="9"/>
        <v>0</v>
      </c>
      <c r="L172" s="39"/>
      <c r="M172" s="39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40" t="s">
        <v>89</v>
      </c>
      <c r="AT172" s="28">
        <f t="shared" si="10"/>
        <v>5</v>
      </c>
      <c r="AU172" s="41">
        <v>1</v>
      </c>
      <c r="AV172" s="41">
        <v>0</v>
      </c>
      <c r="AW172" s="41">
        <v>1</v>
      </c>
      <c r="AX172" s="41">
        <v>1</v>
      </c>
      <c r="AY172" s="41">
        <v>1</v>
      </c>
      <c r="AZ172" s="41">
        <v>0</v>
      </c>
      <c r="BA172" s="41">
        <v>0</v>
      </c>
      <c r="BB172" s="41">
        <v>1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29" t="s">
        <v>86</v>
      </c>
      <c r="BT172" s="30">
        <f t="shared" si="11"/>
        <v>22</v>
      </c>
      <c r="BU172" s="42">
        <v>7</v>
      </c>
      <c r="BV172" s="42">
        <v>0</v>
      </c>
      <c r="BW172" s="42">
        <v>1</v>
      </c>
      <c r="BX172" s="42">
        <v>1</v>
      </c>
      <c r="BY172" s="42">
        <v>1</v>
      </c>
      <c r="BZ172" s="42">
        <v>1</v>
      </c>
      <c r="CA172" s="42">
        <v>0</v>
      </c>
      <c r="CB172" s="42">
        <v>0</v>
      </c>
      <c r="CC172" s="42">
        <v>0</v>
      </c>
      <c r="CD172" s="42">
        <v>0</v>
      </c>
      <c r="CE172" s="42">
        <v>4</v>
      </c>
      <c r="CF172" s="42">
        <v>0</v>
      </c>
      <c r="CG172" s="31">
        <v>4</v>
      </c>
      <c r="CH172" s="31">
        <v>1</v>
      </c>
      <c r="CI172" s="31">
        <v>2</v>
      </c>
      <c r="CJ172" s="42">
        <v>0</v>
      </c>
      <c r="CK172" s="43" t="s">
        <v>87</v>
      </c>
    </row>
    <row r="173" spans="1:89" ht="18.75" customHeight="1">
      <c r="A173" s="33"/>
      <c r="B173" s="47" t="s">
        <v>260</v>
      </c>
      <c r="C173" s="45">
        <v>11</v>
      </c>
      <c r="D173" s="35">
        <v>319</v>
      </c>
      <c r="E173" s="37">
        <v>5</v>
      </c>
      <c r="F173" s="37"/>
      <c r="G173" s="37"/>
      <c r="H173" s="37">
        <v>69</v>
      </c>
      <c r="I173" s="38">
        <v>69</v>
      </c>
      <c r="J173" s="5">
        <f t="shared" si="8"/>
        <v>25</v>
      </c>
      <c r="K173" s="25">
        <f t="shared" si="9"/>
        <v>0</v>
      </c>
      <c r="L173" s="39"/>
      <c r="M173" s="39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40" t="s">
        <v>85</v>
      </c>
      <c r="AT173" s="28">
        <f t="shared" si="10"/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29" t="s">
        <v>86</v>
      </c>
      <c r="BT173" s="30">
        <f t="shared" si="11"/>
        <v>25</v>
      </c>
      <c r="BU173" s="42">
        <v>7</v>
      </c>
      <c r="BV173" s="42">
        <v>1</v>
      </c>
      <c r="BW173" s="42">
        <v>1</v>
      </c>
      <c r="BX173" s="42">
        <v>1</v>
      </c>
      <c r="BY173" s="42">
        <v>1</v>
      </c>
      <c r="BZ173" s="42">
        <v>1</v>
      </c>
      <c r="CA173" s="42">
        <v>0</v>
      </c>
      <c r="CB173" s="42">
        <v>0</v>
      </c>
      <c r="CC173" s="42">
        <v>0</v>
      </c>
      <c r="CD173" s="42">
        <v>0</v>
      </c>
      <c r="CE173" s="42">
        <v>4</v>
      </c>
      <c r="CF173" s="42">
        <v>0</v>
      </c>
      <c r="CG173" s="31">
        <v>4</v>
      </c>
      <c r="CH173" s="31">
        <v>1</v>
      </c>
      <c r="CI173" s="31">
        <v>4</v>
      </c>
      <c r="CJ173" s="42">
        <v>0</v>
      </c>
      <c r="CK173" s="43" t="s">
        <v>87</v>
      </c>
    </row>
    <row r="174" spans="2:89" ht="18.75" customHeight="1">
      <c r="B174" s="1" t="s">
        <v>261</v>
      </c>
      <c r="C174" s="2">
        <v>11</v>
      </c>
      <c r="D174" s="36" t="s">
        <v>107</v>
      </c>
      <c r="E174" s="2">
        <v>10</v>
      </c>
      <c r="H174" s="2">
        <v>118</v>
      </c>
      <c r="I174" s="38">
        <v>118</v>
      </c>
      <c r="J174" s="5">
        <f t="shared" si="8"/>
        <v>24</v>
      </c>
      <c r="K174" s="46">
        <f t="shared" si="9"/>
        <v>6</v>
      </c>
      <c r="L174" s="39">
        <v>0</v>
      </c>
      <c r="M174" s="39">
        <v>0</v>
      </c>
      <c r="N174" s="40">
        <v>0</v>
      </c>
      <c r="O174" s="40">
        <v>0</v>
      </c>
      <c r="P174" s="40">
        <v>0</v>
      </c>
      <c r="Q174" s="40">
        <v>1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39">
        <v>1</v>
      </c>
      <c r="AH174" s="39">
        <v>1</v>
      </c>
      <c r="AI174" s="39">
        <v>1</v>
      </c>
      <c r="AJ174" s="39">
        <v>0</v>
      </c>
      <c r="AK174" s="39">
        <v>0</v>
      </c>
      <c r="AL174" s="39">
        <v>0</v>
      </c>
      <c r="AM174" s="39">
        <v>0</v>
      </c>
      <c r="AN174" s="39">
        <v>0</v>
      </c>
      <c r="AO174" s="39">
        <v>0</v>
      </c>
      <c r="AP174" s="39">
        <v>0</v>
      </c>
      <c r="AQ174" s="39">
        <v>2</v>
      </c>
      <c r="AR174" s="39">
        <v>0</v>
      </c>
      <c r="AS174" s="27" t="s">
        <v>93</v>
      </c>
      <c r="AT174" s="28">
        <f t="shared" si="10"/>
        <v>0</v>
      </c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 t="s">
        <v>95</v>
      </c>
      <c r="BT174" s="30">
        <f t="shared" si="11"/>
        <v>18</v>
      </c>
      <c r="BU174" s="42">
        <v>7</v>
      </c>
      <c r="BV174" s="42">
        <v>1</v>
      </c>
      <c r="BW174" s="42">
        <v>1</v>
      </c>
      <c r="BX174" s="42">
        <v>1</v>
      </c>
      <c r="BY174" s="42">
        <v>1</v>
      </c>
      <c r="BZ174" s="42">
        <v>1</v>
      </c>
      <c r="CA174" s="42">
        <v>0</v>
      </c>
      <c r="CB174" s="42">
        <v>0</v>
      </c>
      <c r="CC174" s="42">
        <v>0</v>
      </c>
      <c r="CD174" s="42">
        <v>0</v>
      </c>
      <c r="CE174" s="42">
        <v>2</v>
      </c>
      <c r="CF174" s="42">
        <v>0</v>
      </c>
      <c r="CG174" s="31">
        <v>4</v>
      </c>
      <c r="CH174" s="31">
        <v>0</v>
      </c>
      <c r="CI174" s="31">
        <v>0</v>
      </c>
      <c r="CJ174" s="42">
        <v>0</v>
      </c>
      <c r="CK174" s="49" t="s">
        <v>96</v>
      </c>
    </row>
    <row r="175" spans="1:89" ht="18.75" customHeight="1">
      <c r="A175" s="33"/>
      <c r="B175" s="51" t="s">
        <v>262</v>
      </c>
      <c r="C175" s="36">
        <v>11</v>
      </c>
      <c r="D175" s="36">
        <v>225</v>
      </c>
      <c r="E175" s="37">
        <v>6</v>
      </c>
      <c r="F175" s="37"/>
      <c r="G175" s="37"/>
      <c r="H175" s="37">
        <v>89</v>
      </c>
      <c r="I175" s="38">
        <v>89</v>
      </c>
      <c r="J175" s="5">
        <f t="shared" si="8"/>
        <v>19</v>
      </c>
      <c r="K175" s="25">
        <f t="shared" si="9"/>
        <v>3</v>
      </c>
      <c r="L175" s="39"/>
      <c r="M175" s="39"/>
      <c r="N175" s="40"/>
      <c r="O175" s="40"/>
      <c r="P175" s="40"/>
      <c r="Q175" s="40">
        <v>1</v>
      </c>
      <c r="R175" s="40">
        <v>1</v>
      </c>
      <c r="S175" s="40">
        <v>1</v>
      </c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40" t="s">
        <v>85</v>
      </c>
      <c r="AT175" s="28">
        <f t="shared" si="10"/>
        <v>3</v>
      </c>
      <c r="AU175" s="41"/>
      <c r="AV175" s="41"/>
      <c r="AW175" s="41">
        <v>1</v>
      </c>
      <c r="AX175" s="41">
        <v>1</v>
      </c>
      <c r="AY175" s="41">
        <v>1</v>
      </c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 t="s">
        <v>95</v>
      </c>
      <c r="BT175" s="30">
        <f t="shared" si="11"/>
        <v>13</v>
      </c>
      <c r="BU175" s="42">
        <v>7</v>
      </c>
      <c r="BV175" s="42">
        <v>1</v>
      </c>
      <c r="BW175" s="42">
        <v>0</v>
      </c>
      <c r="BX175" s="42">
        <v>1</v>
      </c>
      <c r="BY175" s="42">
        <v>1</v>
      </c>
      <c r="BZ175" s="42">
        <v>1</v>
      </c>
      <c r="CA175" s="42">
        <v>0</v>
      </c>
      <c r="CB175" s="42">
        <v>0</v>
      </c>
      <c r="CC175" s="42">
        <v>0</v>
      </c>
      <c r="CD175" s="42">
        <v>0</v>
      </c>
      <c r="CE175" s="42">
        <v>2</v>
      </c>
      <c r="CF175" s="42">
        <v>0</v>
      </c>
      <c r="CG175" s="31">
        <v>0</v>
      </c>
      <c r="CH175" s="31">
        <v>0</v>
      </c>
      <c r="CI175" s="31">
        <v>0</v>
      </c>
      <c r="CJ175" s="42">
        <v>0</v>
      </c>
      <c r="CK175" s="49" t="s">
        <v>96</v>
      </c>
    </row>
    <row r="176" spans="2:89" ht="18.75" customHeight="1">
      <c r="B176" s="3" t="s">
        <v>263</v>
      </c>
      <c r="C176" s="2">
        <v>11</v>
      </c>
      <c r="D176" s="2">
        <v>225</v>
      </c>
      <c r="E176" s="2">
        <v>1</v>
      </c>
      <c r="H176" s="2">
        <v>83</v>
      </c>
      <c r="I176" s="38">
        <v>83</v>
      </c>
      <c r="J176" s="5">
        <f t="shared" si="8"/>
        <v>18</v>
      </c>
      <c r="K176" s="25">
        <f t="shared" si="9"/>
        <v>0</v>
      </c>
      <c r="L176" s="39"/>
      <c r="M176" s="39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40" t="s">
        <v>85</v>
      </c>
      <c r="AT176" s="28">
        <f t="shared" si="10"/>
        <v>0</v>
      </c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 t="s">
        <v>95</v>
      </c>
      <c r="BT176" s="30">
        <f t="shared" si="11"/>
        <v>18</v>
      </c>
      <c r="BU176" s="42">
        <v>7</v>
      </c>
      <c r="BV176" s="42">
        <v>1</v>
      </c>
      <c r="BW176" s="42">
        <v>1</v>
      </c>
      <c r="BX176" s="42">
        <v>1</v>
      </c>
      <c r="BY176" s="42">
        <v>1</v>
      </c>
      <c r="BZ176" s="42">
        <v>1</v>
      </c>
      <c r="CA176" s="42">
        <v>0</v>
      </c>
      <c r="CB176" s="42">
        <v>0</v>
      </c>
      <c r="CC176" s="42">
        <v>0</v>
      </c>
      <c r="CD176" s="42">
        <v>0</v>
      </c>
      <c r="CE176" s="42">
        <v>2</v>
      </c>
      <c r="CF176" s="42">
        <v>0</v>
      </c>
      <c r="CG176" s="31">
        <v>4</v>
      </c>
      <c r="CH176" s="31">
        <v>0</v>
      </c>
      <c r="CI176" s="31">
        <v>0</v>
      </c>
      <c r="CJ176" s="42">
        <v>0</v>
      </c>
      <c r="CK176" s="49" t="s">
        <v>96</v>
      </c>
    </row>
    <row r="177" spans="1:89" ht="18.75" customHeight="1">
      <c r="A177" s="33"/>
      <c r="B177" s="51" t="s">
        <v>264</v>
      </c>
      <c r="C177" s="36">
        <v>11</v>
      </c>
      <c r="D177" s="35">
        <v>319</v>
      </c>
      <c r="E177" s="37">
        <v>14</v>
      </c>
      <c r="F177" s="37"/>
      <c r="G177" s="37"/>
      <c r="H177" s="37">
        <v>90</v>
      </c>
      <c r="I177" s="38">
        <v>90</v>
      </c>
      <c r="J177" s="5">
        <f t="shared" si="8"/>
        <v>17</v>
      </c>
      <c r="K177" s="25">
        <f t="shared" si="9"/>
        <v>2</v>
      </c>
      <c r="L177" s="39"/>
      <c r="M177" s="39">
        <v>1</v>
      </c>
      <c r="N177" s="40">
        <v>1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40" t="s">
        <v>85</v>
      </c>
      <c r="AT177" s="28">
        <f t="shared" si="10"/>
        <v>2</v>
      </c>
      <c r="AU177" s="41"/>
      <c r="AV177" s="41"/>
      <c r="AW177" s="41">
        <v>1</v>
      </c>
      <c r="AX177" s="41">
        <v>1</v>
      </c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 t="s">
        <v>95</v>
      </c>
      <c r="BT177" s="30">
        <f t="shared" si="11"/>
        <v>13</v>
      </c>
      <c r="BU177" s="42">
        <v>7</v>
      </c>
      <c r="BV177" s="42">
        <v>0</v>
      </c>
      <c r="BW177" s="42">
        <v>0</v>
      </c>
      <c r="BX177" s="42">
        <v>0</v>
      </c>
      <c r="BY177" s="42">
        <v>1</v>
      </c>
      <c r="BZ177" s="42">
        <v>1</v>
      </c>
      <c r="CA177" s="42">
        <v>0</v>
      </c>
      <c r="CB177" s="42">
        <v>0</v>
      </c>
      <c r="CC177" s="42">
        <v>0</v>
      </c>
      <c r="CD177" s="42">
        <v>0</v>
      </c>
      <c r="CE177" s="42">
        <v>1</v>
      </c>
      <c r="CF177" s="42">
        <v>0</v>
      </c>
      <c r="CG177" s="31">
        <v>2</v>
      </c>
      <c r="CH177" s="31">
        <v>1</v>
      </c>
      <c r="CI177" s="31">
        <v>0</v>
      </c>
      <c r="CJ177" s="42">
        <v>0</v>
      </c>
      <c r="CK177" s="49" t="s">
        <v>96</v>
      </c>
    </row>
    <row r="178" spans="2:89" ht="18.75" customHeight="1">
      <c r="B178" s="3" t="s">
        <v>265</v>
      </c>
      <c r="C178" s="2">
        <v>11</v>
      </c>
      <c r="D178" s="2">
        <v>320</v>
      </c>
      <c r="E178" s="2">
        <v>6</v>
      </c>
      <c r="H178" s="2">
        <v>88</v>
      </c>
      <c r="I178" s="38">
        <v>88</v>
      </c>
      <c r="J178" s="5">
        <f t="shared" si="8"/>
        <v>16</v>
      </c>
      <c r="K178" s="25">
        <f t="shared" si="9"/>
        <v>0</v>
      </c>
      <c r="L178" s="39"/>
      <c r="M178" s="39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40" t="s">
        <v>85</v>
      </c>
      <c r="AT178" s="28">
        <f t="shared" si="10"/>
        <v>0</v>
      </c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 t="s">
        <v>95</v>
      </c>
      <c r="BT178" s="30">
        <f t="shared" si="11"/>
        <v>16</v>
      </c>
      <c r="BU178" s="42">
        <v>7</v>
      </c>
      <c r="BV178" s="42">
        <v>1</v>
      </c>
      <c r="BW178" s="42">
        <v>1</v>
      </c>
      <c r="BX178" s="42">
        <v>1</v>
      </c>
      <c r="BY178" s="42">
        <v>1</v>
      </c>
      <c r="BZ178" s="42">
        <v>1</v>
      </c>
      <c r="CA178" s="42">
        <v>0</v>
      </c>
      <c r="CB178" s="42">
        <v>0</v>
      </c>
      <c r="CC178" s="42">
        <v>0</v>
      </c>
      <c r="CD178" s="42">
        <v>0</v>
      </c>
      <c r="CE178" s="42">
        <v>2</v>
      </c>
      <c r="CF178" s="42">
        <v>0</v>
      </c>
      <c r="CG178" s="31">
        <v>2</v>
      </c>
      <c r="CH178" s="31">
        <v>0</v>
      </c>
      <c r="CI178" s="31">
        <v>0</v>
      </c>
      <c r="CJ178" s="42">
        <v>0</v>
      </c>
      <c r="CK178" s="49" t="s">
        <v>96</v>
      </c>
    </row>
    <row r="179" spans="1:89" ht="18.75" customHeight="1">
      <c r="A179" s="33"/>
      <c r="B179" s="50" t="s">
        <v>266</v>
      </c>
      <c r="C179" s="33">
        <v>11</v>
      </c>
      <c r="D179" s="36">
        <v>124</v>
      </c>
      <c r="E179" s="37">
        <v>7</v>
      </c>
      <c r="F179" s="37"/>
      <c r="G179" s="37"/>
      <c r="H179" s="37">
        <v>75</v>
      </c>
      <c r="I179" s="38">
        <v>75</v>
      </c>
      <c r="J179" s="5">
        <f t="shared" si="8"/>
        <v>15</v>
      </c>
      <c r="K179" s="25">
        <f t="shared" si="9"/>
        <v>15</v>
      </c>
      <c r="L179" s="39">
        <v>1</v>
      </c>
      <c r="M179" s="39">
        <v>1</v>
      </c>
      <c r="N179" s="40">
        <v>1</v>
      </c>
      <c r="O179" s="40"/>
      <c r="P179" s="40"/>
      <c r="Q179" s="40">
        <v>1</v>
      </c>
      <c r="R179" s="40">
        <v>1</v>
      </c>
      <c r="S179" s="40">
        <v>1</v>
      </c>
      <c r="T179" s="40">
        <v>5</v>
      </c>
      <c r="U179" s="40"/>
      <c r="V179" s="40"/>
      <c r="W179" s="40"/>
      <c r="X179" s="40">
        <v>1</v>
      </c>
      <c r="Y179" s="40"/>
      <c r="Z179" s="40"/>
      <c r="AA179" s="40"/>
      <c r="AB179" s="40">
        <v>1</v>
      </c>
      <c r="AC179" s="40"/>
      <c r="AD179" s="40"/>
      <c r="AE179" s="40">
        <v>1</v>
      </c>
      <c r="AF179" s="40">
        <v>1</v>
      </c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40" t="s">
        <v>85</v>
      </c>
      <c r="AT179" s="28">
        <f t="shared" si="10"/>
        <v>0</v>
      </c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 t="s">
        <v>95</v>
      </c>
      <c r="BT179" s="30">
        <f t="shared" si="11"/>
        <v>0</v>
      </c>
      <c r="BU179" s="42">
        <v>0</v>
      </c>
      <c r="BV179" s="42">
        <v>0</v>
      </c>
      <c r="BW179" s="42">
        <v>0</v>
      </c>
      <c r="BX179" s="42">
        <v>0</v>
      </c>
      <c r="BY179" s="42">
        <v>0</v>
      </c>
      <c r="BZ179" s="42">
        <v>0</v>
      </c>
      <c r="CA179" s="42">
        <v>0</v>
      </c>
      <c r="CB179" s="42">
        <v>0</v>
      </c>
      <c r="CC179" s="42">
        <v>0</v>
      </c>
      <c r="CD179" s="42">
        <v>0</v>
      </c>
      <c r="CE179" s="42">
        <v>0</v>
      </c>
      <c r="CF179" s="42">
        <v>0</v>
      </c>
      <c r="CG179" s="31">
        <v>0</v>
      </c>
      <c r="CH179" s="31">
        <v>0</v>
      </c>
      <c r="CI179" s="31">
        <v>0</v>
      </c>
      <c r="CJ179" s="42">
        <v>0</v>
      </c>
      <c r="CK179" s="49" t="s">
        <v>96</v>
      </c>
    </row>
    <row r="180" spans="1:89" ht="18.75" customHeight="1">
      <c r="A180" s="33"/>
      <c r="B180" s="55" t="s">
        <v>267</v>
      </c>
      <c r="C180" s="45">
        <v>11</v>
      </c>
      <c r="D180" s="36">
        <v>225</v>
      </c>
      <c r="E180" s="37">
        <v>3</v>
      </c>
      <c r="F180" s="37"/>
      <c r="G180" s="37"/>
      <c r="H180" s="37">
        <v>92</v>
      </c>
      <c r="I180" s="38">
        <v>92</v>
      </c>
      <c r="J180" s="5">
        <f t="shared" si="8"/>
        <v>1</v>
      </c>
      <c r="K180" s="25">
        <f t="shared" si="9"/>
        <v>0</v>
      </c>
      <c r="L180" s="39"/>
      <c r="M180" s="39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40" t="s">
        <v>85</v>
      </c>
      <c r="AT180" s="28">
        <f t="shared" si="10"/>
        <v>0</v>
      </c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 t="s">
        <v>95</v>
      </c>
      <c r="BT180" s="30">
        <f t="shared" si="11"/>
        <v>1</v>
      </c>
      <c r="BU180" s="42">
        <v>0</v>
      </c>
      <c r="BV180" s="42">
        <v>0</v>
      </c>
      <c r="BW180" s="42">
        <v>0</v>
      </c>
      <c r="BX180" s="42">
        <v>0</v>
      </c>
      <c r="BY180" s="42">
        <v>0</v>
      </c>
      <c r="BZ180" s="42">
        <v>0</v>
      </c>
      <c r="CA180" s="42">
        <v>0</v>
      </c>
      <c r="CB180" s="42">
        <v>0</v>
      </c>
      <c r="CC180" s="42">
        <v>0</v>
      </c>
      <c r="CD180" s="42">
        <v>0</v>
      </c>
      <c r="CE180" s="42">
        <v>0</v>
      </c>
      <c r="CF180" s="42">
        <v>0</v>
      </c>
      <c r="CG180" s="42">
        <v>0</v>
      </c>
      <c r="CH180" s="31">
        <v>1</v>
      </c>
      <c r="CI180" s="31">
        <v>0</v>
      </c>
      <c r="CJ180" s="42">
        <v>0</v>
      </c>
      <c r="CK180" s="49" t="s">
        <v>96</v>
      </c>
    </row>
    <row r="181" spans="1:89" ht="18.75" customHeight="1">
      <c r="A181" s="33"/>
      <c r="B181" s="50" t="s">
        <v>268</v>
      </c>
      <c r="C181" s="33">
        <v>11</v>
      </c>
      <c r="D181" s="45">
        <v>213</v>
      </c>
      <c r="E181" s="37">
        <v>6</v>
      </c>
      <c r="F181" s="37"/>
      <c r="G181" s="37"/>
      <c r="H181" s="37">
        <v>17</v>
      </c>
      <c r="I181" s="38">
        <v>17</v>
      </c>
      <c r="J181" s="5">
        <f t="shared" si="8"/>
        <v>0</v>
      </c>
      <c r="K181" s="46">
        <f t="shared" si="9"/>
        <v>0</v>
      </c>
      <c r="L181" s="39"/>
      <c r="M181" s="39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40" t="s">
        <v>89</v>
      </c>
      <c r="AT181" s="28">
        <f t="shared" si="10"/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0</v>
      </c>
      <c r="BC181" s="41">
        <v>0</v>
      </c>
      <c r="BD181" s="41">
        <v>0</v>
      </c>
      <c r="BE181" s="41">
        <v>0</v>
      </c>
      <c r="BF181" s="41">
        <v>0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0</v>
      </c>
      <c r="BN181" s="41">
        <v>0</v>
      </c>
      <c r="BO181" s="41">
        <v>0</v>
      </c>
      <c r="BP181" s="41">
        <v>0</v>
      </c>
      <c r="BQ181" s="41">
        <v>0</v>
      </c>
      <c r="BR181" s="41">
        <v>0</v>
      </c>
      <c r="BS181" s="29" t="s">
        <v>86</v>
      </c>
      <c r="BT181" s="30">
        <f t="shared" si="11"/>
        <v>0</v>
      </c>
      <c r="BU181" s="42">
        <v>0</v>
      </c>
      <c r="BV181" s="42">
        <v>0</v>
      </c>
      <c r="BW181" s="42">
        <v>0</v>
      </c>
      <c r="BX181" s="42">
        <v>0</v>
      </c>
      <c r="BY181" s="42">
        <v>0</v>
      </c>
      <c r="BZ181" s="42">
        <v>0</v>
      </c>
      <c r="CA181" s="42">
        <v>0</v>
      </c>
      <c r="CB181" s="42">
        <v>0</v>
      </c>
      <c r="CC181" s="42">
        <v>0</v>
      </c>
      <c r="CD181" s="42">
        <v>0</v>
      </c>
      <c r="CE181" s="42">
        <v>0</v>
      </c>
      <c r="CF181" s="42">
        <v>0</v>
      </c>
      <c r="CG181" s="42">
        <v>0</v>
      </c>
      <c r="CH181" s="42">
        <v>0</v>
      </c>
      <c r="CI181" s="42">
        <v>0</v>
      </c>
      <c r="CJ181" s="42">
        <v>0</v>
      </c>
      <c r="CK181" s="43" t="s">
        <v>87</v>
      </c>
    </row>
    <row r="182" spans="1:9" ht="18.75" customHeight="1">
      <c r="A182" s="33"/>
      <c r="B182" s="3" t="s">
        <v>269</v>
      </c>
      <c r="C182" s="35">
        <v>11</v>
      </c>
      <c r="D182" s="35" t="s">
        <v>156</v>
      </c>
      <c r="E182" s="37"/>
      <c r="F182" s="37"/>
      <c r="G182" s="37"/>
      <c r="H182" s="37"/>
      <c r="I182" s="3"/>
    </row>
    <row r="183" spans="1:9" ht="18.75" customHeight="1">
      <c r="A183" s="33"/>
      <c r="B183" s="47" t="s">
        <v>270</v>
      </c>
      <c r="C183" s="45">
        <v>11</v>
      </c>
      <c r="D183" s="36" t="s">
        <v>156</v>
      </c>
      <c r="E183" s="37"/>
      <c r="F183" s="37"/>
      <c r="G183" s="37"/>
      <c r="H183" s="37"/>
      <c r="I183" s="3"/>
    </row>
    <row r="184" spans="1:9" ht="15.75">
      <c r="A184" s="33"/>
      <c r="B184" s="34" t="s">
        <v>271</v>
      </c>
      <c r="C184" s="35">
        <v>11</v>
      </c>
      <c r="D184" s="36" t="s">
        <v>156</v>
      </c>
      <c r="E184" s="37"/>
      <c r="F184" s="37"/>
      <c r="G184" s="37"/>
      <c r="H184" s="37"/>
      <c r="I184" s="3"/>
    </row>
    <row r="185" spans="1:9" ht="15.75">
      <c r="A185" s="33">
        <v>5</v>
      </c>
      <c r="B185" s="3" t="s">
        <v>263</v>
      </c>
      <c r="C185" s="33">
        <v>11</v>
      </c>
      <c r="D185" s="48" t="s">
        <v>156</v>
      </c>
      <c r="E185" s="37"/>
      <c r="F185" s="37"/>
      <c r="G185" s="37"/>
      <c r="H185" s="37"/>
      <c r="I185" s="3"/>
    </row>
    <row r="186" spans="1:9" ht="15.75">
      <c r="A186" s="33">
        <v>3</v>
      </c>
      <c r="B186" s="3" t="s">
        <v>272</v>
      </c>
      <c r="C186" s="33">
        <v>11</v>
      </c>
      <c r="D186" s="48" t="s">
        <v>156</v>
      </c>
      <c r="E186" s="37"/>
      <c r="F186" s="37"/>
      <c r="G186" s="37"/>
      <c r="H186" s="37"/>
      <c r="I186" s="3"/>
    </row>
    <row r="187" spans="1:9" ht="15.75">
      <c r="A187" s="33"/>
      <c r="B187" s="47" t="s">
        <v>225</v>
      </c>
      <c r="C187" s="36">
        <v>11</v>
      </c>
      <c r="D187" s="45" t="s">
        <v>156</v>
      </c>
      <c r="E187" s="37"/>
      <c r="F187" s="37"/>
      <c r="G187" s="37"/>
      <c r="H187" s="37"/>
      <c r="I187" s="3"/>
    </row>
    <row r="188" spans="1:9" ht="15.75">
      <c r="A188" s="33"/>
      <c r="B188" s="47" t="s">
        <v>273</v>
      </c>
      <c r="C188" s="36">
        <v>11</v>
      </c>
      <c r="D188" s="36" t="s">
        <v>156</v>
      </c>
      <c r="E188" s="37"/>
      <c r="F188" s="37"/>
      <c r="G188" s="37"/>
      <c r="H188" s="37"/>
      <c r="I188" s="3"/>
    </row>
    <row r="189" spans="1:9" ht="15.75">
      <c r="A189" s="33"/>
      <c r="B189" s="50" t="s">
        <v>274</v>
      </c>
      <c r="C189" s="33">
        <v>11</v>
      </c>
      <c r="D189" s="36" t="s">
        <v>156</v>
      </c>
      <c r="E189" s="37"/>
      <c r="F189" s="37"/>
      <c r="G189" s="37"/>
      <c r="H189" s="37"/>
      <c r="I189" s="3"/>
    </row>
    <row r="190" spans="1:9" ht="15.75">
      <c r="A190" s="33"/>
      <c r="B190" s="53" t="s">
        <v>275</v>
      </c>
      <c r="C190" s="33">
        <v>11</v>
      </c>
      <c r="D190" s="44" t="s">
        <v>156</v>
      </c>
      <c r="E190" s="45"/>
      <c r="F190" s="37"/>
      <c r="G190" s="37"/>
      <c r="H190" s="37"/>
      <c r="I190" s="3"/>
    </row>
    <row r="191" spans="1:9" ht="15.75">
      <c r="A191" s="33"/>
      <c r="B191" s="47" t="s">
        <v>276</v>
      </c>
      <c r="C191" s="45">
        <v>11</v>
      </c>
      <c r="D191" s="45" t="s">
        <v>156</v>
      </c>
      <c r="E191" s="37"/>
      <c r="F191" s="37"/>
      <c r="G191" s="37"/>
      <c r="H191" s="37"/>
      <c r="I191" s="3"/>
    </row>
    <row r="192" spans="1:9" ht="15.75">
      <c r="A192" s="33"/>
      <c r="B192" s="53" t="s">
        <v>277</v>
      </c>
      <c r="C192" s="33">
        <v>11</v>
      </c>
      <c r="D192" s="44" t="s">
        <v>156</v>
      </c>
      <c r="E192" s="45"/>
      <c r="F192" s="37"/>
      <c r="G192" s="37"/>
      <c r="H192" s="37"/>
      <c r="I192" s="3"/>
    </row>
    <row r="193" spans="1:9" ht="15.75">
      <c r="A193" s="33"/>
      <c r="B193" s="58" t="s">
        <v>278</v>
      </c>
      <c r="C193" s="35">
        <v>11</v>
      </c>
      <c r="D193" s="45" t="s">
        <v>156</v>
      </c>
      <c r="E193" s="37"/>
      <c r="F193" s="37"/>
      <c r="G193" s="37"/>
      <c r="H193" s="37"/>
      <c r="I193" s="3"/>
    </row>
    <row r="194" spans="1:9" ht="15.75">
      <c r="A194" s="33">
        <v>14</v>
      </c>
      <c r="B194" s="3" t="s">
        <v>279</v>
      </c>
      <c r="C194" s="33">
        <v>11</v>
      </c>
      <c r="D194" s="48" t="s">
        <v>156</v>
      </c>
      <c r="E194" s="37"/>
      <c r="F194" s="37"/>
      <c r="G194" s="37"/>
      <c r="H194" s="37"/>
      <c r="I194" s="3"/>
    </row>
    <row r="195" spans="1:9" ht="15.75">
      <c r="A195" s="33"/>
      <c r="B195" s="47" t="s">
        <v>280</v>
      </c>
      <c r="C195" s="36">
        <v>11</v>
      </c>
      <c r="D195" s="36" t="s">
        <v>156</v>
      </c>
      <c r="E195" s="37"/>
      <c r="F195" s="37"/>
      <c r="G195" s="37"/>
      <c r="H195" s="37"/>
      <c r="I195" s="3"/>
    </row>
    <row r="196" spans="1:9" ht="15.75">
      <c r="A196" s="33"/>
      <c r="B196" s="53" t="s">
        <v>281</v>
      </c>
      <c r="C196" s="33">
        <v>11</v>
      </c>
      <c r="D196" s="44" t="s">
        <v>156</v>
      </c>
      <c r="E196" s="45"/>
      <c r="F196" s="37"/>
      <c r="G196" s="37"/>
      <c r="H196" s="37"/>
      <c r="I196" s="3"/>
    </row>
  </sheetData>
  <sheetProtection selectLockedCells="1" selectUnlockedCells="1"/>
  <autoFilter ref="A1:CL196"/>
  <printOptions horizontalCentered="1" verticalCentered="1"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&amp;C&amp;"Arial Narrow,Звичайний"&amp;14Протокол наявності робіт учасників ІІІ (міського) етапу Всеукраїнської учнівської олімпіади з інформаційних технологій
у номінації "Офісні технології" 2018/2019 навчального року у місті Києві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00390625" defaultRowHeight="92.25" customHeight="1"/>
  <cols>
    <col min="1" max="1" width="60.75390625" style="0" customWidth="1"/>
  </cols>
  <sheetData>
    <row r="1" ht="92.25" customHeight="1">
      <c r="A1" s="59" t="s">
        <v>282</v>
      </c>
    </row>
    <row r="2" ht="92.25" customHeight="1">
      <c r="A2" s="59" t="s">
        <v>283</v>
      </c>
    </row>
    <row r="3" ht="107.25" customHeight="1">
      <c r="A3" s="59" t="s">
        <v>284</v>
      </c>
    </row>
    <row r="4" ht="92.25" customHeight="1">
      <c r="A4" s="59" t="s">
        <v>285</v>
      </c>
    </row>
    <row r="5" ht="92.25" customHeight="1">
      <c r="A5" s="60" t="s">
        <v>286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34.00390625" style="61" customWidth="1"/>
    <col min="2" max="2" width="4.375" style="62" customWidth="1"/>
    <col min="3" max="3" width="6.375" style="62" customWidth="1"/>
    <col min="4" max="6" width="5.75390625" style="62" customWidth="1"/>
    <col min="7" max="7" width="7.25390625" style="61" customWidth="1"/>
    <col min="8" max="8" width="6.75390625" style="61" customWidth="1"/>
    <col min="9" max="9" width="9.125" style="62" customWidth="1"/>
    <col min="10" max="16384" width="9.125" style="61" customWidth="1"/>
  </cols>
  <sheetData>
    <row r="1" spans="1:10" ht="38.25">
      <c r="A1" s="63" t="s">
        <v>287</v>
      </c>
      <c r="B1" s="64" t="s">
        <v>2</v>
      </c>
      <c r="C1" s="65" t="s">
        <v>288</v>
      </c>
      <c r="D1" s="66">
        <v>1</v>
      </c>
      <c r="E1" s="66">
        <v>2</v>
      </c>
      <c r="F1" s="66">
        <v>3</v>
      </c>
      <c r="G1" s="67" t="s">
        <v>289</v>
      </c>
      <c r="H1" s="66" t="s">
        <v>290</v>
      </c>
      <c r="I1" s="68" t="s">
        <v>291</v>
      </c>
      <c r="J1" s="68"/>
    </row>
    <row r="2" spans="1:9" ht="15.75">
      <c r="A2" s="47" t="s">
        <v>231</v>
      </c>
      <c r="B2" s="45">
        <v>11</v>
      </c>
      <c r="C2" s="69">
        <f>150/200</f>
        <v>0.75</v>
      </c>
      <c r="D2" s="69">
        <f>61.5/110</f>
        <v>0.5590909090909091</v>
      </c>
      <c r="E2" s="70">
        <f>546/1000</f>
        <v>0.546</v>
      </c>
      <c r="F2" s="70">
        <v>0</v>
      </c>
      <c r="G2" s="71">
        <f aca="true" t="shared" si="0" ref="G2:G14">C2+D2+E2+F2-MIN(C2:F2)</f>
        <v>1.8550909090909091</v>
      </c>
      <c r="H2" s="71">
        <f aca="true" t="shared" si="1" ref="H2:H14">G2</f>
        <v>1.8550909090909091</v>
      </c>
      <c r="I2" s="72"/>
    </row>
    <row r="3" spans="1:9" ht="15.75">
      <c r="A3" s="34" t="s">
        <v>181</v>
      </c>
      <c r="B3" s="35">
        <v>10</v>
      </c>
      <c r="C3" s="69">
        <f>72/200</f>
        <v>0.36</v>
      </c>
      <c r="D3" s="69">
        <f>17.7/110</f>
        <v>0.1609090909090909</v>
      </c>
      <c r="E3" s="70">
        <f>137/1000</f>
        <v>0.137</v>
      </c>
      <c r="F3" s="70">
        <v>0</v>
      </c>
      <c r="G3" s="71">
        <f t="shared" si="0"/>
        <v>0.6579090909090909</v>
      </c>
      <c r="H3" s="71">
        <f t="shared" si="1"/>
        <v>0.6579090909090909</v>
      </c>
      <c r="I3" s="72"/>
    </row>
    <row r="4" spans="1:10" ht="15.75">
      <c r="A4" s="47" t="s">
        <v>177</v>
      </c>
      <c r="B4" s="36">
        <v>10</v>
      </c>
      <c r="C4" s="69">
        <f>111/200</f>
        <v>0.555</v>
      </c>
      <c r="D4" s="69">
        <f>41.5/110</f>
        <v>0.37727272727272726</v>
      </c>
      <c r="E4" s="70">
        <f>146/1000</f>
        <v>0.146</v>
      </c>
      <c r="F4" s="70">
        <v>0</v>
      </c>
      <c r="G4" s="71">
        <f t="shared" si="0"/>
        <v>1.0782727272727273</v>
      </c>
      <c r="H4" s="71">
        <f t="shared" si="1"/>
        <v>1.0782727272727273</v>
      </c>
      <c r="I4" s="72"/>
      <c r="J4" s="62"/>
    </row>
    <row r="5" spans="1:10" ht="15.75">
      <c r="A5" s="47" t="s">
        <v>234</v>
      </c>
      <c r="B5" s="36">
        <v>11</v>
      </c>
      <c r="C5" s="69">
        <f>117/200</f>
        <v>0.585</v>
      </c>
      <c r="D5" s="69">
        <f>27.2/110</f>
        <v>0.24727272727272726</v>
      </c>
      <c r="E5" s="70">
        <f>107/1000</f>
        <v>0.107</v>
      </c>
      <c r="F5" s="70">
        <v>0</v>
      </c>
      <c r="G5" s="71">
        <f t="shared" si="0"/>
        <v>0.9392727272727273</v>
      </c>
      <c r="H5" s="71">
        <f t="shared" si="1"/>
        <v>0.9392727272727273</v>
      </c>
      <c r="I5" s="72"/>
      <c r="J5" s="62"/>
    </row>
    <row r="6" spans="1:9" ht="15.75">
      <c r="A6" s="3" t="s">
        <v>182</v>
      </c>
      <c r="B6" s="33">
        <v>10</v>
      </c>
      <c r="C6" s="69">
        <f>71/200</f>
        <v>0.355</v>
      </c>
      <c r="D6" s="69">
        <f>17.4/110</f>
        <v>0.15818181818181817</v>
      </c>
      <c r="E6" s="70">
        <f>37/1000</f>
        <v>0.037</v>
      </c>
      <c r="F6" s="70">
        <v>0</v>
      </c>
      <c r="G6" s="71">
        <f t="shared" si="0"/>
        <v>0.5501818181818182</v>
      </c>
      <c r="H6" s="71">
        <f t="shared" si="1"/>
        <v>0.5501818181818182</v>
      </c>
      <c r="I6" s="72"/>
    </row>
    <row r="7" spans="1:9" ht="15.75">
      <c r="A7" s="51" t="s">
        <v>236</v>
      </c>
      <c r="B7" s="33">
        <v>11</v>
      </c>
      <c r="C7" s="69">
        <f>87/200</f>
        <v>0.435</v>
      </c>
      <c r="D7" s="69"/>
      <c r="E7" s="70"/>
      <c r="F7" s="70">
        <v>0</v>
      </c>
      <c r="G7" s="71">
        <f t="shared" si="0"/>
        <v>0.435</v>
      </c>
      <c r="H7" s="71">
        <f t="shared" si="1"/>
        <v>0.435</v>
      </c>
      <c r="I7" s="72"/>
    </row>
    <row r="8" spans="1:9" ht="15.75">
      <c r="A8" s="47" t="s">
        <v>235</v>
      </c>
      <c r="B8" s="45">
        <v>11</v>
      </c>
      <c r="C8" s="69">
        <f>113/200</f>
        <v>0.565</v>
      </c>
      <c r="D8" s="69">
        <f>40.5/110</f>
        <v>0.36818181818181817</v>
      </c>
      <c r="E8" s="70">
        <f>123/1000</f>
        <v>0.123</v>
      </c>
      <c r="F8" s="70">
        <v>0</v>
      </c>
      <c r="G8" s="71">
        <f t="shared" si="0"/>
        <v>1.056181818181818</v>
      </c>
      <c r="H8" s="71">
        <f t="shared" si="1"/>
        <v>1.056181818181818</v>
      </c>
      <c r="I8" s="72"/>
    </row>
    <row r="9" spans="1:10" ht="15.75">
      <c r="A9" s="47" t="s">
        <v>180</v>
      </c>
      <c r="B9" s="36">
        <v>10</v>
      </c>
      <c r="C9" s="69">
        <f>74/200</f>
        <v>0.37</v>
      </c>
      <c r="D9" s="69">
        <f>25/110</f>
        <v>0.22727272727272727</v>
      </c>
      <c r="E9" s="70">
        <f>189/1000</f>
        <v>0.189</v>
      </c>
      <c r="F9" s="70">
        <v>0</v>
      </c>
      <c r="G9" s="71">
        <f t="shared" si="0"/>
        <v>0.7862727272727272</v>
      </c>
      <c r="H9" s="71">
        <f t="shared" si="1"/>
        <v>0.7862727272727272</v>
      </c>
      <c r="I9" s="72"/>
      <c r="J9" s="62"/>
    </row>
    <row r="10" spans="1:10" ht="15.75">
      <c r="A10" s="47" t="s">
        <v>90</v>
      </c>
      <c r="B10" s="45">
        <v>8</v>
      </c>
      <c r="C10" s="69">
        <f>74/200</f>
        <v>0.37</v>
      </c>
      <c r="D10" s="69">
        <f>30.9/110</f>
        <v>0.2809090909090909</v>
      </c>
      <c r="E10" s="70">
        <f>44/1000</f>
        <v>0.044</v>
      </c>
      <c r="F10" s="70">
        <v>0</v>
      </c>
      <c r="G10" s="71">
        <f t="shared" si="0"/>
        <v>0.6949090909090909</v>
      </c>
      <c r="H10" s="71">
        <f t="shared" si="1"/>
        <v>0.6949090909090909</v>
      </c>
      <c r="I10" s="72"/>
      <c r="J10" s="62"/>
    </row>
    <row r="11" spans="1:9" ht="15.75">
      <c r="A11" s="3" t="s">
        <v>232</v>
      </c>
      <c r="B11" s="33">
        <v>11</v>
      </c>
      <c r="C11" s="69">
        <f>135/200</f>
        <v>0.675</v>
      </c>
      <c r="D11" s="69">
        <f>52.2/110</f>
        <v>0.47454545454545455</v>
      </c>
      <c r="E11" s="70">
        <f>144/1000</f>
        <v>0.144</v>
      </c>
      <c r="F11" s="70">
        <v>0</v>
      </c>
      <c r="G11" s="71">
        <f t="shared" si="0"/>
        <v>1.2935454545454546</v>
      </c>
      <c r="H11" s="71">
        <f t="shared" si="1"/>
        <v>1.2935454545454546</v>
      </c>
      <c r="I11" s="72"/>
    </row>
    <row r="12" spans="1:9" ht="15.75">
      <c r="A12" s="34" t="s">
        <v>83</v>
      </c>
      <c r="B12" s="35">
        <v>8</v>
      </c>
      <c r="C12" s="69">
        <f>95/200</f>
        <v>0.475</v>
      </c>
      <c r="D12" s="69">
        <f>20/110</f>
        <v>0.18181818181818182</v>
      </c>
      <c r="E12" s="70">
        <f>58/1000</f>
        <v>0.058</v>
      </c>
      <c r="F12" s="70">
        <v>0</v>
      </c>
      <c r="G12" s="71">
        <f t="shared" si="0"/>
        <v>0.7148181818181818</v>
      </c>
      <c r="H12" s="71">
        <f t="shared" si="1"/>
        <v>0.7148181818181818</v>
      </c>
      <c r="I12" s="72"/>
    </row>
    <row r="13" spans="1:9" ht="15.75">
      <c r="A13" s="47" t="s">
        <v>179</v>
      </c>
      <c r="B13" s="45">
        <v>10</v>
      </c>
      <c r="C13" s="69">
        <f>75/200</f>
        <v>0.375</v>
      </c>
      <c r="D13" s="69">
        <f>38.7/110</f>
        <v>0.35181818181818186</v>
      </c>
      <c r="E13" s="70">
        <f>24.7/100</f>
        <v>0.247</v>
      </c>
      <c r="F13" s="70">
        <v>0</v>
      </c>
      <c r="G13" s="71">
        <f t="shared" si="0"/>
        <v>0.9738181818181818</v>
      </c>
      <c r="H13" s="71">
        <f t="shared" si="1"/>
        <v>0.9738181818181818</v>
      </c>
      <c r="I13" s="72"/>
    </row>
    <row r="14" spans="1:9" ht="15.75">
      <c r="A14" s="58" t="s">
        <v>233</v>
      </c>
      <c r="B14" s="35">
        <v>11</v>
      </c>
      <c r="C14" s="69">
        <f>129/200</f>
        <v>0.645</v>
      </c>
      <c r="D14" s="69">
        <f>26.7/110</f>
        <v>0.2427272727272727</v>
      </c>
      <c r="E14" s="70">
        <f>185/1000</f>
        <v>0.185</v>
      </c>
      <c r="F14" s="70">
        <v>0</v>
      </c>
      <c r="G14" s="71">
        <f t="shared" si="0"/>
        <v>1.0727272727272728</v>
      </c>
      <c r="H14" s="71">
        <f t="shared" si="1"/>
        <v>1.0727272727272728</v>
      </c>
      <c r="I14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chief</cp:lastModifiedBy>
  <dcterms:modified xsi:type="dcterms:W3CDTF">2019-02-28T11:50:03Z</dcterms:modified>
  <cp:category/>
  <cp:version/>
  <cp:contentType/>
  <cp:contentStatus/>
</cp:coreProperties>
</file>