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1 тур" sheetId="1" r:id="rId1"/>
    <sheet name="2 тур" sheetId="3" r:id="rId2"/>
    <sheet name="Відбір" sheetId="4" r:id="rId3"/>
  </sheets>
  <definedNames>
    <definedName name="_xlnm._FilterDatabase" localSheetId="0" hidden="1">'1 тур'!$A$1:$AMB$156</definedName>
    <definedName name="_xlnm._FilterDatabase" localSheetId="1" hidden="1">'2 тур'!$A$1:$AMD$79</definedName>
  </definedNames>
  <calcPr calcId="145621"/>
</workbook>
</file>

<file path=xl/calcChain.xml><?xml version="1.0" encoding="utf-8"?>
<calcChain xmlns="http://schemas.openxmlformats.org/spreadsheetml/2006/main">
  <c r="F13" i="4" l="1"/>
  <c r="E13" i="4"/>
  <c r="I13" i="4" s="1"/>
  <c r="J13" i="4" s="1"/>
  <c r="F12" i="4"/>
  <c r="E12" i="4"/>
  <c r="I12" i="4" s="1"/>
  <c r="J12" i="4" s="1"/>
  <c r="G11" i="4"/>
  <c r="F11" i="4"/>
  <c r="I11" i="4" s="1"/>
  <c r="J11" i="4" s="1"/>
  <c r="E11" i="4"/>
  <c r="I10" i="4"/>
  <c r="J10" i="4" s="1"/>
  <c r="G10" i="4"/>
  <c r="F10" i="4"/>
  <c r="E10" i="4"/>
  <c r="H9" i="4"/>
  <c r="G9" i="4"/>
  <c r="F9" i="4"/>
  <c r="E9" i="4"/>
  <c r="I9" i="4" s="1"/>
  <c r="J9" i="4" s="1"/>
  <c r="H8" i="4"/>
  <c r="I8" i="4" s="1"/>
  <c r="J8" i="4" s="1"/>
  <c r="G8" i="4"/>
  <c r="F8" i="4"/>
  <c r="E8" i="4"/>
  <c r="H7" i="4"/>
  <c r="G7" i="4"/>
  <c r="F7" i="4"/>
  <c r="E7" i="4"/>
  <c r="I7" i="4" s="1"/>
  <c r="J7" i="4" s="1"/>
  <c r="H6" i="4"/>
  <c r="G6" i="4"/>
  <c r="F6" i="4"/>
  <c r="E6" i="4"/>
  <c r="I6" i="4" s="1"/>
  <c r="J6" i="4" s="1"/>
  <c r="H5" i="4"/>
  <c r="G5" i="4"/>
  <c r="F5" i="4"/>
  <c r="E5" i="4"/>
  <c r="I5" i="4" s="1"/>
  <c r="J5" i="4" s="1"/>
  <c r="H4" i="4"/>
  <c r="G4" i="4"/>
  <c r="F4" i="4"/>
  <c r="E4" i="4"/>
  <c r="I4" i="4" s="1"/>
  <c r="J4" i="4" s="1"/>
  <c r="H3" i="4"/>
  <c r="G3" i="4"/>
  <c r="F3" i="4"/>
  <c r="E3" i="4"/>
  <c r="I3" i="4" s="1"/>
  <c r="J3" i="4" s="1"/>
  <c r="H2" i="4"/>
  <c r="G2" i="4"/>
  <c r="F2" i="4"/>
  <c r="E2" i="4"/>
  <c r="I2" i="4" s="1"/>
  <c r="J2" i="4" s="1"/>
  <c r="ET79" i="3" l="1"/>
  <c r="DS79" i="3"/>
  <c r="CS79" i="3"/>
  <c r="BK79" i="3"/>
  <c r="BJ79" i="3" s="1"/>
  <c r="AE79" i="3"/>
  <c r="P79" i="3"/>
  <c r="O79" i="3"/>
  <c r="ET78" i="3"/>
  <c r="DS78" i="3"/>
  <c r="CS78" i="3"/>
  <c r="BK78" i="3"/>
  <c r="AE78" i="3"/>
  <c r="P78" i="3"/>
  <c r="ET77" i="3"/>
  <c r="DS77" i="3"/>
  <c r="CS77" i="3"/>
  <c r="BK77" i="3"/>
  <c r="AE77" i="3"/>
  <c r="P77" i="3"/>
  <c r="ET76" i="3"/>
  <c r="DS76" i="3"/>
  <c r="CS76" i="3"/>
  <c r="BK76" i="3"/>
  <c r="BJ76" i="3"/>
  <c r="N76" i="3" s="1"/>
  <c r="AE76" i="3"/>
  <c r="P76" i="3"/>
  <c r="O76" i="3"/>
  <c r="ET75" i="3"/>
  <c r="DS75" i="3"/>
  <c r="CS75" i="3"/>
  <c r="BK75" i="3"/>
  <c r="AE75" i="3"/>
  <c r="O75" i="3" s="1"/>
  <c r="P75" i="3"/>
  <c r="BK74" i="3"/>
  <c r="BJ74" i="3"/>
  <c r="AE74" i="3"/>
  <c r="P74" i="3"/>
  <c r="ET73" i="3"/>
  <c r="DS73" i="3"/>
  <c r="CS73" i="3"/>
  <c r="BK73" i="3"/>
  <c r="AE73" i="3"/>
  <c r="P73" i="3"/>
  <c r="O73" i="3" s="1"/>
  <c r="ET72" i="3"/>
  <c r="DS72" i="3"/>
  <c r="CS72" i="3"/>
  <c r="BK72" i="3"/>
  <c r="AE72" i="3"/>
  <c r="P72" i="3"/>
  <c r="O72" i="3"/>
  <c r="ET71" i="3"/>
  <c r="DS71" i="3"/>
  <c r="CS71" i="3"/>
  <c r="BK71" i="3"/>
  <c r="AE71" i="3"/>
  <c r="P71" i="3"/>
  <c r="O71" i="3" s="1"/>
  <c r="ET70" i="3"/>
  <c r="DS70" i="3"/>
  <c r="BJ70" i="3" s="1"/>
  <c r="CS70" i="3"/>
  <c r="BK70" i="3"/>
  <c r="AE70" i="3"/>
  <c r="P70" i="3"/>
  <c r="ET69" i="3"/>
  <c r="DS69" i="3"/>
  <c r="CS69" i="3"/>
  <c r="BK69" i="3"/>
  <c r="AE69" i="3"/>
  <c r="P69" i="3"/>
  <c r="O69" i="3"/>
  <c r="ET68" i="3"/>
  <c r="DS68" i="3"/>
  <c r="CS68" i="3"/>
  <c r="BK68" i="3"/>
  <c r="AE68" i="3"/>
  <c r="P68" i="3"/>
  <c r="O68" i="3" s="1"/>
  <c r="ET67" i="3"/>
  <c r="DS67" i="3"/>
  <c r="CS67" i="3"/>
  <c r="BK67" i="3"/>
  <c r="AE67" i="3"/>
  <c r="P67" i="3"/>
  <c r="O67" i="3" s="1"/>
  <c r="ET66" i="3"/>
  <c r="DS66" i="3"/>
  <c r="CS66" i="3"/>
  <c r="BK66" i="3"/>
  <c r="AE66" i="3"/>
  <c r="O66" i="3" s="1"/>
  <c r="P66" i="3"/>
  <c r="ET65" i="3"/>
  <c r="DS65" i="3"/>
  <c r="CS65" i="3"/>
  <c r="BK65" i="3"/>
  <c r="AE65" i="3"/>
  <c r="P65" i="3"/>
  <c r="O65" i="3" s="1"/>
  <c r="ET64" i="3"/>
  <c r="DS64" i="3"/>
  <c r="CS64" i="3"/>
  <c r="BK64" i="3"/>
  <c r="AE64" i="3"/>
  <c r="P64" i="3"/>
  <c r="O64" i="3"/>
  <c r="ET63" i="3"/>
  <c r="DS63" i="3"/>
  <c r="CS63" i="3"/>
  <c r="BK63" i="3"/>
  <c r="AE63" i="3"/>
  <c r="P63" i="3"/>
  <c r="ET62" i="3"/>
  <c r="DS62" i="3"/>
  <c r="BJ62" i="3" s="1"/>
  <c r="CS62" i="3"/>
  <c r="BK62" i="3"/>
  <c r="AE62" i="3"/>
  <c r="P62" i="3"/>
  <c r="ET61" i="3"/>
  <c r="DS61" i="3"/>
  <c r="CS61" i="3"/>
  <c r="BK61" i="3"/>
  <c r="AE61" i="3"/>
  <c r="P61" i="3"/>
  <c r="O61" i="3"/>
  <c r="ET60" i="3"/>
  <c r="DS60" i="3"/>
  <c r="CS60" i="3"/>
  <c r="BK60" i="3"/>
  <c r="AE60" i="3"/>
  <c r="P60" i="3"/>
  <c r="O60" i="3" s="1"/>
  <c r="ET59" i="3"/>
  <c r="DS59" i="3"/>
  <c r="CS59" i="3"/>
  <c r="BK59" i="3"/>
  <c r="AE59" i="3"/>
  <c r="P59" i="3"/>
  <c r="O59" i="3" s="1"/>
  <c r="ET58" i="3"/>
  <c r="DS58" i="3"/>
  <c r="CS58" i="3"/>
  <c r="BK58" i="3"/>
  <c r="AE58" i="3"/>
  <c r="P58" i="3"/>
  <c r="ET57" i="3"/>
  <c r="DS57" i="3"/>
  <c r="CS57" i="3"/>
  <c r="BK57" i="3"/>
  <c r="BJ57" i="3"/>
  <c r="AE57" i="3"/>
  <c r="O57" i="3" s="1"/>
  <c r="N57" i="3" s="1"/>
  <c r="P57" i="3"/>
  <c r="ET56" i="3"/>
  <c r="DS56" i="3"/>
  <c r="CS56" i="3"/>
  <c r="BK56" i="3"/>
  <c r="AE56" i="3"/>
  <c r="P56" i="3"/>
  <c r="O56" i="3"/>
  <c r="ET55" i="3"/>
  <c r="DS55" i="3"/>
  <c r="CS55" i="3"/>
  <c r="BK55" i="3"/>
  <c r="BJ55" i="3" s="1"/>
  <c r="AE55" i="3"/>
  <c r="P55" i="3"/>
  <c r="ET54" i="3"/>
  <c r="DS54" i="3"/>
  <c r="CS54" i="3"/>
  <c r="BK54" i="3"/>
  <c r="AE54" i="3"/>
  <c r="P54" i="3"/>
  <c r="O54" i="3" s="1"/>
  <c r="ET53" i="3"/>
  <c r="DS53" i="3"/>
  <c r="CS53" i="3"/>
  <c r="BK53" i="3"/>
  <c r="AE53" i="3"/>
  <c r="O53" i="3" s="1"/>
  <c r="P53" i="3"/>
  <c r="ET52" i="3"/>
  <c r="DS52" i="3"/>
  <c r="CS52" i="3"/>
  <c r="BK52" i="3"/>
  <c r="AE52" i="3"/>
  <c r="P52" i="3"/>
  <c r="O52" i="3" s="1"/>
  <c r="BK51" i="3"/>
  <c r="BJ51" i="3"/>
  <c r="AE51" i="3"/>
  <c r="P51" i="3"/>
  <c r="ET50" i="3"/>
  <c r="DS50" i="3"/>
  <c r="CS50" i="3"/>
  <c r="BK50" i="3"/>
  <c r="BJ50" i="3" s="1"/>
  <c r="AE50" i="3"/>
  <c r="P50" i="3"/>
  <c r="ET49" i="3"/>
  <c r="DS49" i="3"/>
  <c r="CS49" i="3"/>
  <c r="BK49" i="3"/>
  <c r="BJ49" i="3" s="1"/>
  <c r="AE49" i="3"/>
  <c r="P49" i="3"/>
  <c r="O49" i="3"/>
  <c r="ET48" i="3"/>
  <c r="DS48" i="3"/>
  <c r="CS48" i="3"/>
  <c r="BK48" i="3"/>
  <c r="AE48" i="3"/>
  <c r="P48" i="3"/>
  <c r="ET47" i="3"/>
  <c r="DS47" i="3"/>
  <c r="CS47" i="3"/>
  <c r="BJ47" i="3" s="1"/>
  <c r="BK47" i="3"/>
  <c r="AE47" i="3"/>
  <c r="P47" i="3"/>
  <c r="O47" i="3" s="1"/>
  <c r="ET46" i="3"/>
  <c r="DS46" i="3"/>
  <c r="CS46" i="3"/>
  <c r="BK46" i="3"/>
  <c r="BJ46" i="3"/>
  <c r="AE46" i="3"/>
  <c r="O46" i="3" s="1"/>
  <c r="P46" i="3"/>
  <c r="ET45" i="3"/>
  <c r="DS45" i="3"/>
  <c r="CS45" i="3"/>
  <c r="BK45" i="3"/>
  <c r="AE45" i="3"/>
  <c r="P45" i="3"/>
  <c r="O45" i="3" s="1"/>
  <c r="ET44" i="3"/>
  <c r="DS44" i="3"/>
  <c r="CS44" i="3"/>
  <c r="BK44" i="3"/>
  <c r="AE44" i="3"/>
  <c r="P44" i="3"/>
  <c r="O44" i="3" s="1"/>
  <c r="ET43" i="3"/>
  <c r="DS43" i="3"/>
  <c r="CS43" i="3"/>
  <c r="BK43" i="3"/>
  <c r="AE43" i="3"/>
  <c r="P43" i="3"/>
  <c r="ET42" i="3"/>
  <c r="DS42" i="3"/>
  <c r="CS42" i="3"/>
  <c r="BK42" i="3"/>
  <c r="AE42" i="3"/>
  <c r="P42" i="3"/>
  <c r="ET41" i="3"/>
  <c r="DS41" i="3"/>
  <c r="CS41" i="3"/>
  <c r="BK41" i="3"/>
  <c r="AE41" i="3"/>
  <c r="P41" i="3"/>
  <c r="O41" i="3" s="1"/>
  <c r="ET40" i="3"/>
  <c r="DS40" i="3"/>
  <c r="CS40" i="3"/>
  <c r="BK40" i="3"/>
  <c r="AE40" i="3"/>
  <c r="P40" i="3"/>
  <c r="O40" i="3" s="1"/>
  <c r="ET39" i="3"/>
  <c r="DS39" i="3"/>
  <c r="CS39" i="3"/>
  <c r="BK39" i="3"/>
  <c r="AE39" i="3"/>
  <c r="P39" i="3"/>
  <c r="ET38" i="3"/>
  <c r="DS38" i="3"/>
  <c r="BJ38" i="3" s="1"/>
  <c r="CS38" i="3"/>
  <c r="BK38" i="3"/>
  <c r="AE38" i="3"/>
  <c r="O38" i="3" s="1"/>
  <c r="P38" i="3"/>
  <c r="ET37" i="3"/>
  <c r="DS37" i="3"/>
  <c r="CS37" i="3"/>
  <c r="BK37" i="3"/>
  <c r="AE37" i="3"/>
  <c r="P37" i="3"/>
  <c r="O37" i="3"/>
  <c r="ET36" i="3"/>
  <c r="DS36" i="3"/>
  <c r="CS36" i="3"/>
  <c r="BK36" i="3"/>
  <c r="BJ36" i="3" s="1"/>
  <c r="AE36" i="3"/>
  <c r="P36" i="3"/>
  <c r="ET35" i="3"/>
  <c r="DS35" i="3"/>
  <c r="CS35" i="3"/>
  <c r="BK35" i="3"/>
  <c r="AE35" i="3"/>
  <c r="P35" i="3"/>
  <c r="O35" i="3" s="1"/>
  <c r="ET34" i="3"/>
  <c r="DS34" i="3"/>
  <c r="CS34" i="3"/>
  <c r="BK34" i="3"/>
  <c r="AE34" i="3"/>
  <c r="O34" i="3" s="1"/>
  <c r="P34" i="3"/>
  <c r="ET33" i="3"/>
  <c r="DS33" i="3"/>
  <c r="CS33" i="3"/>
  <c r="BK33" i="3"/>
  <c r="AE33" i="3"/>
  <c r="P33" i="3"/>
  <c r="O33" i="3" s="1"/>
  <c r="ET32" i="3"/>
  <c r="DS32" i="3"/>
  <c r="CS32" i="3"/>
  <c r="BK32" i="3"/>
  <c r="AE32" i="3"/>
  <c r="P32" i="3"/>
  <c r="O32" i="3" s="1"/>
  <c r="ET31" i="3"/>
  <c r="DS31" i="3"/>
  <c r="CS31" i="3"/>
  <c r="BK31" i="3"/>
  <c r="AE31" i="3"/>
  <c r="P31" i="3"/>
  <c r="BK30" i="3"/>
  <c r="BJ30" i="3" s="1"/>
  <c r="AE30" i="3"/>
  <c r="P30" i="3"/>
  <c r="O30" i="3" s="1"/>
  <c r="N30" i="3" s="1"/>
  <c r="ET29" i="3"/>
  <c r="DS29" i="3"/>
  <c r="CS29" i="3"/>
  <c r="BK29" i="3"/>
  <c r="AE29" i="3"/>
  <c r="P29" i="3"/>
  <c r="O29" i="3" s="1"/>
  <c r="BK28" i="3"/>
  <c r="BJ28" i="3" s="1"/>
  <c r="AE28" i="3"/>
  <c r="P28" i="3"/>
  <c r="ET27" i="3"/>
  <c r="DS27" i="3"/>
  <c r="CS27" i="3"/>
  <c r="BK27" i="3"/>
  <c r="AE27" i="3"/>
  <c r="P27" i="3"/>
  <c r="O27" i="3" s="1"/>
  <c r="BK26" i="3"/>
  <c r="BJ26" i="3"/>
  <c r="AE26" i="3"/>
  <c r="P26" i="3"/>
  <c r="ET25" i="3"/>
  <c r="DS25" i="3"/>
  <c r="BJ25" i="3" s="1"/>
  <c r="CS25" i="3"/>
  <c r="BK25" i="3"/>
  <c r="AE25" i="3"/>
  <c r="O25" i="3" s="1"/>
  <c r="P25" i="3"/>
  <c r="ET24" i="3"/>
  <c r="DS24" i="3"/>
  <c r="CS24" i="3"/>
  <c r="BK24" i="3"/>
  <c r="AE24" i="3"/>
  <c r="P24" i="3"/>
  <c r="O24" i="3"/>
  <c r="ET23" i="3"/>
  <c r="DS23" i="3"/>
  <c r="CS23" i="3"/>
  <c r="BK23" i="3"/>
  <c r="BJ23" i="3" s="1"/>
  <c r="AE23" i="3"/>
  <c r="P23" i="3"/>
  <c r="ET22" i="3"/>
  <c r="DS22" i="3"/>
  <c r="CS22" i="3"/>
  <c r="BK22" i="3"/>
  <c r="AE22" i="3"/>
  <c r="P22" i="3"/>
  <c r="O22" i="3" s="1"/>
  <c r="ET21" i="3"/>
  <c r="DS21" i="3"/>
  <c r="CS21" i="3"/>
  <c r="BK21" i="3"/>
  <c r="AE21" i="3"/>
  <c r="O21" i="3" s="1"/>
  <c r="P21" i="3"/>
  <c r="ET20" i="3"/>
  <c r="DS20" i="3"/>
  <c r="CS20" i="3"/>
  <c r="BK20" i="3"/>
  <c r="AE20" i="3"/>
  <c r="P20" i="3"/>
  <c r="O20" i="3" s="1"/>
  <c r="ET19" i="3"/>
  <c r="DS19" i="3"/>
  <c r="CS19" i="3"/>
  <c r="BK19" i="3"/>
  <c r="AE19" i="3"/>
  <c r="P19" i="3"/>
  <c r="O19" i="3" s="1"/>
  <c r="ET18" i="3"/>
  <c r="DS18" i="3"/>
  <c r="CS18" i="3"/>
  <c r="BK18" i="3"/>
  <c r="AE18" i="3"/>
  <c r="P18" i="3"/>
  <c r="ET17" i="3"/>
  <c r="DS17" i="3"/>
  <c r="CS17" i="3"/>
  <c r="BK17" i="3"/>
  <c r="AE17" i="3"/>
  <c r="P17" i="3"/>
  <c r="ET16" i="3"/>
  <c r="DS16" i="3"/>
  <c r="CS16" i="3"/>
  <c r="BK16" i="3"/>
  <c r="AE16" i="3"/>
  <c r="P16" i="3"/>
  <c r="O16" i="3" s="1"/>
  <c r="ET15" i="3"/>
  <c r="DS15" i="3"/>
  <c r="CS15" i="3"/>
  <c r="BK15" i="3"/>
  <c r="AE15" i="3"/>
  <c r="P15" i="3"/>
  <c r="O15" i="3" s="1"/>
  <c r="ET14" i="3"/>
  <c r="DS14" i="3"/>
  <c r="CS14" i="3"/>
  <c r="BK14" i="3"/>
  <c r="AE14" i="3"/>
  <c r="P14" i="3"/>
  <c r="ET13" i="3"/>
  <c r="DS13" i="3"/>
  <c r="CS13" i="3"/>
  <c r="BK13" i="3"/>
  <c r="AE13" i="3"/>
  <c r="P13" i="3"/>
  <c r="ET12" i="3"/>
  <c r="DS12" i="3"/>
  <c r="CS12" i="3"/>
  <c r="BK12" i="3"/>
  <c r="BJ12" i="3" s="1"/>
  <c r="AE12" i="3"/>
  <c r="P12" i="3"/>
  <c r="O12" i="3"/>
  <c r="ET11" i="3"/>
  <c r="DS11" i="3"/>
  <c r="CS11" i="3"/>
  <c r="BK11" i="3"/>
  <c r="AE11" i="3"/>
  <c r="P11" i="3"/>
  <c r="ET10" i="3"/>
  <c r="DS10" i="3"/>
  <c r="CS10" i="3"/>
  <c r="BJ10" i="3" s="1"/>
  <c r="BK10" i="3"/>
  <c r="AE10" i="3"/>
  <c r="P10" i="3"/>
  <c r="O10" i="3" s="1"/>
  <c r="ET9" i="3"/>
  <c r="BJ9" i="3" s="1"/>
  <c r="DS9" i="3"/>
  <c r="CS9" i="3"/>
  <c r="BK9" i="3"/>
  <c r="AE9" i="3"/>
  <c r="O9" i="3" s="1"/>
  <c r="N9" i="3" s="1"/>
  <c r="P9" i="3"/>
  <c r="ET8" i="3"/>
  <c r="DS8" i="3"/>
  <c r="CS8" i="3"/>
  <c r="BK8" i="3"/>
  <c r="AE8" i="3"/>
  <c r="P8" i="3"/>
  <c r="O8" i="3"/>
  <c r="ET7" i="3"/>
  <c r="DS7" i="3"/>
  <c r="CS7" i="3"/>
  <c r="BK7" i="3"/>
  <c r="BJ7" i="3" s="1"/>
  <c r="AE7" i="3"/>
  <c r="P7" i="3"/>
  <c r="ET6" i="3"/>
  <c r="DS6" i="3"/>
  <c r="CS6" i="3"/>
  <c r="BK6" i="3"/>
  <c r="AE6" i="3"/>
  <c r="P6" i="3"/>
  <c r="O6" i="3" s="1"/>
  <c r="ET5" i="3"/>
  <c r="DS5" i="3"/>
  <c r="CS5" i="3"/>
  <c r="BK5" i="3"/>
  <c r="AE5" i="3"/>
  <c r="O5" i="3" s="1"/>
  <c r="P5" i="3"/>
  <c r="ET4" i="3"/>
  <c r="DS4" i="3"/>
  <c r="CS4" i="3"/>
  <c r="BK4" i="3"/>
  <c r="AE4" i="3"/>
  <c r="P4" i="3"/>
  <c r="O4" i="3" s="1"/>
  <c r="ET3" i="3"/>
  <c r="DS3" i="3"/>
  <c r="CS3" i="3"/>
  <c r="BK3" i="3"/>
  <c r="BJ3" i="3" s="1"/>
  <c r="AE3" i="3"/>
  <c r="P3" i="3"/>
  <c r="O3" i="3" s="1"/>
  <c r="ET2" i="3"/>
  <c r="DS2" i="3"/>
  <c r="CS2" i="3"/>
  <c r="BK2" i="3"/>
  <c r="AE2" i="3"/>
  <c r="P2" i="3"/>
  <c r="O2" i="3" s="1"/>
  <c r="N25" i="3" l="1"/>
  <c r="N38" i="3"/>
  <c r="N10" i="3"/>
  <c r="BJ11" i="3"/>
  <c r="N12" i="3"/>
  <c r="O13" i="3"/>
  <c r="BJ13" i="3"/>
  <c r="BJ14" i="3"/>
  <c r="BJ16" i="3"/>
  <c r="BJ27" i="3"/>
  <c r="BJ39" i="3"/>
  <c r="BJ41" i="3"/>
  <c r="N47" i="3"/>
  <c r="BJ48" i="3"/>
  <c r="N49" i="3"/>
  <c r="O50" i="3"/>
  <c r="N50" i="3" s="1"/>
  <c r="BJ58" i="3"/>
  <c r="BJ60" i="3"/>
  <c r="O62" i="3"/>
  <c r="N62" i="3" s="1"/>
  <c r="BJ63" i="3"/>
  <c r="BJ65" i="3"/>
  <c r="N65" i="3" s="1"/>
  <c r="BJ68" i="3"/>
  <c r="O70" i="3"/>
  <c r="N70" i="3" s="1"/>
  <c r="BJ71" i="3"/>
  <c r="BJ73" i="3"/>
  <c r="N73" i="3" s="1"/>
  <c r="BJ75" i="3"/>
  <c r="BJ77" i="3"/>
  <c r="N79" i="3"/>
  <c r="N3" i="3"/>
  <c r="BJ2" i="3"/>
  <c r="BJ4" i="3"/>
  <c r="N4" i="3" s="1"/>
  <c r="O7" i="3"/>
  <c r="N7" i="3" s="1"/>
  <c r="O14" i="3"/>
  <c r="BJ15" i="3"/>
  <c r="O17" i="3"/>
  <c r="N17" i="3" s="1"/>
  <c r="BJ17" i="3"/>
  <c r="BJ18" i="3"/>
  <c r="BJ20" i="3"/>
  <c r="N20" i="3" s="1"/>
  <c r="O23" i="3"/>
  <c r="N23" i="3" s="1"/>
  <c r="O26" i="3"/>
  <c r="N26" i="3" s="1"/>
  <c r="O28" i="3"/>
  <c r="N28" i="3" s="1"/>
  <c r="BJ31" i="3"/>
  <c r="BJ33" i="3"/>
  <c r="N33" i="3" s="1"/>
  <c r="O36" i="3"/>
  <c r="O39" i="3"/>
  <c r="BJ40" i="3"/>
  <c r="N40" i="3" s="1"/>
  <c r="O42" i="3"/>
  <c r="N42" i="3" s="1"/>
  <c r="BJ42" i="3"/>
  <c r="BJ43" i="3"/>
  <c r="BJ45" i="3"/>
  <c r="N45" i="3" s="1"/>
  <c r="BJ52" i="3"/>
  <c r="N52" i="3" s="1"/>
  <c r="O55" i="3"/>
  <c r="O58" i="3"/>
  <c r="BJ59" i="3"/>
  <c r="N59" i="3" s="1"/>
  <c r="O63" i="3"/>
  <c r="BJ66" i="3"/>
  <c r="O77" i="3"/>
  <c r="BJ78" i="3"/>
  <c r="N2" i="3"/>
  <c r="BJ5" i="3"/>
  <c r="N5" i="3" s="1"/>
  <c r="BJ6" i="3"/>
  <c r="N6" i="3" s="1"/>
  <c r="BJ8" i="3"/>
  <c r="O11" i="3"/>
  <c r="O18" i="3"/>
  <c r="N18" i="3" s="1"/>
  <c r="BJ19" i="3"/>
  <c r="N19" i="3" s="1"/>
  <c r="N21" i="3"/>
  <c r="BJ21" i="3"/>
  <c r="BJ22" i="3"/>
  <c r="BJ24" i="3"/>
  <c r="N24" i="3" s="1"/>
  <c r="BJ29" i="3"/>
  <c r="N29" i="3" s="1"/>
  <c r="O31" i="3"/>
  <c r="N31" i="3" s="1"/>
  <c r="BJ32" i="3"/>
  <c r="N32" i="3" s="1"/>
  <c r="BJ34" i="3"/>
  <c r="N34" i="3" s="1"/>
  <c r="BJ35" i="3"/>
  <c r="N35" i="3" s="1"/>
  <c r="BJ37" i="3"/>
  <c r="O43" i="3"/>
  <c r="N43" i="3" s="1"/>
  <c r="BJ44" i="3"/>
  <c r="N44" i="3" s="1"/>
  <c r="N46" i="3"/>
  <c r="O48" i="3"/>
  <c r="O51" i="3"/>
  <c r="N51" i="3" s="1"/>
  <c r="N53" i="3"/>
  <c r="BJ53" i="3"/>
  <c r="BJ54" i="3"/>
  <c r="N54" i="3" s="1"/>
  <c r="BJ56" i="3"/>
  <c r="N56" i="3" s="1"/>
  <c r="BJ61" i="3"/>
  <c r="N61" i="3" s="1"/>
  <c r="BJ64" i="3"/>
  <c r="N64" i="3" s="1"/>
  <c r="N66" i="3"/>
  <c r="BJ67" i="3"/>
  <c r="N67" i="3" s="1"/>
  <c r="BJ69" i="3"/>
  <c r="N69" i="3" s="1"/>
  <c r="BJ72" i="3"/>
  <c r="N72" i="3" s="1"/>
  <c r="O74" i="3"/>
  <c r="N74" i="3" s="1"/>
  <c r="O78" i="3"/>
  <c r="N78" i="3" s="1"/>
  <c r="N11" i="3"/>
  <c r="N8" i="3"/>
  <c r="N15" i="3"/>
  <c r="N22" i="3"/>
  <c r="N37" i="3"/>
  <c r="N14" i="3"/>
  <c r="N16" i="3"/>
  <c r="N27" i="3"/>
  <c r="N36" i="3"/>
  <c r="N39" i="3"/>
  <c r="N41" i="3"/>
  <c r="N55" i="3"/>
  <c r="N58" i="3"/>
  <c r="N60" i="3"/>
  <c r="N63" i="3"/>
  <c r="N68" i="3"/>
  <c r="N71" i="3"/>
  <c r="N75" i="3"/>
  <c r="N77" i="3"/>
  <c r="N48" i="3"/>
  <c r="AD32" i="1"/>
  <c r="O32" i="1"/>
  <c r="AD84" i="1"/>
  <c r="O84" i="1"/>
  <c r="AD156" i="1"/>
  <c r="O156" i="1"/>
  <c r="AD37" i="1"/>
  <c r="O37" i="1"/>
  <c r="AD155" i="1"/>
  <c r="O155" i="1"/>
  <c r="AD154" i="1"/>
  <c r="O154" i="1"/>
  <c r="AD4" i="1"/>
  <c r="O4" i="1"/>
  <c r="AD153" i="1"/>
  <c r="O153" i="1"/>
  <c r="AD135" i="1"/>
  <c r="O135" i="1"/>
  <c r="AD48" i="1"/>
  <c r="O48" i="1"/>
  <c r="AD67" i="1"/>
  <c r="O67" i="1"/>
  <c r="AD130" i="1"/>
  <c r="O130" i="1"/>
  <c r="AD79" i="1"/>
  <c r="O79" i="1"/>
  <c r="AD18" i="1"/>
  <c r="O18" i="1"/>
  <c r="AD89" i="1"/>
  <c r="O89" i="1"/>
  <c r="AD10" i="1"/>
  <c r="O10" i="1"/>
  <c r="AD28" i="1"/>
  <c r="O28" i="1"/>
  <c r="AD125" i="1"/>
  <c r="O125" i="1"/>
  <c r="AD110" i="1"/>
  <c r="O110" i="1"/>
  <c r="AD14" i="1"/>
  <c r="O14" i="1"/>
  <c r="AD123" i="1"/>
  <c r="O123" i="1"/>
  <c r="AD58" i="1"/>
  <c r="O58" i="1"/>
  <c r="AD152" i="1"/>
  <c r="O152" i="1"/>
  <c r="AD47" i="1"/>
  <c r="O47" i="1"/>
  <c r="AD77" i="1"/>
  <c r="O77" i="1"/>
  <c r="AD57" i="1"/>
  <c r="O57" i="1"/>
  <c r="AD62" i="1"/>
  <c r="O62" i="1"/>
  <c r="AD12" i="1"/>
  <c r="O12" i="1"/>
  <c r="AD13" i="1"/>
  <c r="O13" i="1"/>
  <c r="AD126" i="1"/>
  <c r="O126" i="1"/>
  <c r="AD151" i="1"/>
  <c r="O151" i="1"/>
  <c r="AD5" i="1"/>
  <c r="O5" i="1"/>
  <c r="AD82" i="1"/>
  <c r="O82" i="1"/>
  <c r="AD34" i="1"/>
  <c r="O34" i="1"/>
  <c r="AD109" i="1"/>
  <c r="O109" i="1"/>
  <c r="AD46" i="1"/>
  <c r="O46" i="1"/>
  <c r="AD26" i="1"/>
  <c r="O26" i="1"/>
  <c r="AD118" i="1"/>
  <c r="O118" i="1"/>
  <c r="AD22" i="1"/>
  <c r="O22" i="1"/>
  <c r="AD113" i="1"/>
  <c r="O113" i="1"/>
  <c r="AD8" i="1"/>
  <c r="O8" i="1"/>
  <c r="AD45" i="1"/>
  <c r="O45" i="1"/>
  <c r="AD121" i="1"/>
  <c r="O121" i="1"/>
  <c r="AD23" i="1"/>
  <c r="O23" i="1"/>
  <c r="AD35" i="1"/>
  <c r="O35" i="1"/>
  <c r="AD88" i="1"/>
  <c r="O88" i="1"/>
  <c r="AD108" i="1"/>
  <c r="O108" i="1"/>
  <c r="AD85" i="1"/>
  <c r="O85" i="1"/>
  <c r="AD71" i="1"/>
  <c r="O71" i="1"/>
  <c r="AD143" i="1"/>
  <c r="O143" i="1"/>
  <c r="AD41" i="1"/>
  <c r="O41" i="1"/>
  <c r="AD56" i="1"/>
  <c r="O56" i="1"/>
  <c r="AD142" i="1"/>
  <c r="O142" i="1"/>
  <c r="AD81" i="1"/>
  <c r="O81" i="1"/>
  <c r="AD61" i="1"/>
  <c r="O61" i="1"/>
  <c r="AD69" i="1"/>
  <c r="O69" i="1"/>
  <c r="AD134" i="1"/>
  <c r="O134" i="1"/>
  <c r="AD150" i="1"/>
  <c r="O150" i="1"/>
  <c r="AD40" i="1"/>
  <c r="O40" i="1"/>
  <c r="AD133" i="1"/>
  <c r="O133" i="1"/>
  <c r="AD73" i="1"/>
  <c r="O73" i="1"/>
  <c r="AD78" i="1"/>
  <c r="O78" i="1"/>
  <c r="AD25" i="1"/>
  <c r="O25" i="1"/>
  <c r="AD38" i="1"/>
  <c r="O38" i="1"/>
  <c r="AD55" i="1"/>
  <c r="O55" i="1"/>
  <c r="AD111" i="1"/>
  <c r="O111" i="1"/>
  <c r="AD70" i="1"/>
  <c r="O70" i="1"/>
  <c r="AD66" i="1"/>
  <c r="O66" i="1"/>
  <c r="AD149" i="1"/>
  <c r="O149" i="1"/>
  <c r="AD29" i="1"/>
  <c r="O29" i="1"/>
  <c r="AD44" i="1"/>
  <c r="O44" i="1"/>
  <c r="AD86" i="1"/>
  <c r="O86" i="1"/>
  <c r="AD7" i="1"/>
  <c r="O7" i="1"/>
  <c r="AD21" i="1"/>
  <c r="O21" i="1"/>
  <c r="AD54" i="1"/>
  <c r="O54" i="1"/>
  <c r="AD20" i="1"/>
  <c r="O20" i="1"/>
  <c r="AD115" i="1"/>
  <c r="O115" i="1"/>
  <c r="AD132" i="1"/>
  <c r="O132" i="1"/>
  <c r="AD27" i="1"/>
  <c r="O27" i="1"/>
  <c r="AD43" i="1"/>
  <c r="O43" i="1"/>
  <c r="AD139" i="1"/>
  <c r="O139" i="1"/>
  <c r="AD148" i="1"/>
  <c r="O148" i="1"/>
  <c r="AD11" i="1"/>
  <c r="O11" i="1"/>
  <c r="AD120" i="1"/>
  <c r="O120" i="1"/>
  <c r="AD128" i="1"/>
  <c r="O128" i="1"/>
  <c r="AD33" i="1"/>
  <c r="O33" i="1"/>
  <c r="AD140" i="1"/>
  <c r="O140" i="1"/>
  <c r="AD9" i="1"/>
  <c r="O9" i="1"/>
  <c r="AD83" i="1"/>
  <c r="O83" i="1"/>
  <c r="AD92" i="1"/>
  <c r="O92" i="1"/>
  <c r="AD87" i="1"/>
  <c r="O87" i="1"/>
  <c r="AD147" i="1"/>
  <c r="O147" i="1"/>
  <c r="AD80" i="1"/>
  <c r="O80" i="1"/>
  <c r="AD129" i="1"/>
  <c r="O129" i="1"/>
  <c r="AD107" i="1"/>
  <c r="O107" i="1"/>
  <c r="AD106" i="1"/>
  <c r="O106" i="1"/>
  <c r="AD39" i="1"/>
  <c r="O39" i="1"/>
  <c r="AD94" i="1"/>
  <c r="O94" i="1"/>
  <c r="AD53" i="1"/>
  <c r="O53" i="1"/>
  <c r="AD105" i="1"/>
  <c r="O105" i="1"/>
  <c r="AD52" i="1"/>
  <c r="O52" i="1"/>
  <c r="AD116" i="1"/>
  <c r="O116" i="1"/>
  <c r="AD30" i="1"/>
  <c r="O30" i="1"/>
  <c r="AD104" i="1"/>
  <c r="O104" i="1"/>
  <c r="AD103" i="1"/>
  <c r="O103" i="1"/>
  <c r="AD136" i="1"/>
  <c r="O136" i="1"/>
  <c r="AD102" i="1"/>
  <c r="O102" i="1"/>
  <c r="AD19" i="1"/>
  <c r="O19" i="1"/>
  <c r="AD101" i="1"/>
  <c r="O101" i="1"/>
  <c r="AD124" i="1"/>
  <c r="O124" i="1"/>
  <c r="AD51" i="1"/>
  <c r="O51" i="1"/>
  <c r="AD131" i="1"/>
  <c r="O131" i="1"/>
  <c r="AD50" i="1"/>
  <c r="O50" i="1"/>
  <c r="AD24" i="1"/>
  <c r="O24" i="1"/>
  <c r="AD146" i="1"/>
  <c r="O146" i="1"/>
  <c r="AD16" i="1"/>
  <c r="O16" i="1"/>
  <c r="AD138" i="1"/>
  <c r="O138" i="1"/>
  <c r="AD76" i="1"/>
  <c r="O76" i="1"/>
  <c r="AD74" i="1"/>
  <c r="O74" i="1"/>
  <c r="AD17" i="1"/>
  <c r="O17" i="1"/>
  <c r="AD100" i="1"/>
  <c r="O100" i="1"/>
  <c r="AD49" i="1"/>
  <c r="O49" i="1"/>
  <c r="AD3" i="1"/>
  <c r="O3" i="1"/>
  <c r="AD114" i="1"/>
  <c r="O114" i="1"/>
  <c r="AD75" i="1"/>
  <c r="O75" i="1"/>
  <c r="AD117" i="1"/>
  <c r="O117" i="1"/>
  <c r="AD72" i="1"/>
  <c r="O72" i="1"/>
  <c r="AD99" i="1"/>
  <c r="O99" i="1"/>
  <c r="AD112" i="1"/>
  <c r="O112" i="1"/>
  <c r="AD68" i="1"/>
  <c r="O68" i="1"/>
  <c r="AD31" i="1"/>
  <c r="O31" i="1"/>
  <c r="AD98" i="1"/>
  <c r="O98" i="1"/>
  <c r="AD97" i="1"/>
  <c r="O97" i="1"/>
  <c r="AD145" i="1"/>
  <c r="O145" i="1"/>
  <c r="AD127" i="1"/>
  <c r="O127" i="1"/>
  <c r="AD93" i="1"/>
  <c r="O93" i="1"/>
  <c r="AD59" i="1"/>
  <c r="O59" i="1"/>
  <c r="AD119" i="1"/>
  <c r="O119" i="1"/>
  <c r="AD90" i="1"/>
  <c r="O90" i="1"/>
  <c r="AD15" i="1"/>
  <c r="O15" i="1"/>
  <c r="AD36" i="1"/>
  <c r="O36" i="1"/>
  <c r="AD65" i="1"/>
  <c r="O65" i="1"/>
  <c r="AD42" i="1"/>
  <c r="O42" i="1"/>
  <c r="AD63" i="1"/>
  <c r="O63" i="1"/>
  <c r="AD6" i="1"/>
  <c r="O6" i="1"/>
  <c r="AD137" i="1"/>
  <c r="O137" i="1"/>
  <c r="AD122" i="1"/>
  <c r="O122" i="1"/>
  <c r="AD96" i="1"/>
  <c r="O96" i="1"/>
  <c r="AD91" i="1"/>
  <c r="O91" i="1"/>
  <c r="AD60" i="1"/>
  <c r="O60" i="1"/>
  <c r="AD64" i="1"/>
  <c r="O64" i="1"/>
  <c r="AD144" i="1"/>
  <c r="O144" i="1"/>
  <c r="AD141" i="1"/>
  <c r="O141" i="1"/>
  <c r="AD95" i="1"/>
  <c r="O95" i="1"/>
  <c r="AD2" i="1"/>
  <c r="O2" i="1"/>
  <c r="N13" i="3" l="1"/>
  <c r="N156" i="1"/>
  <c r="N32" i="1"/>
  <c r="N75" i="1"/>
  <c r="N50" i="1"/>
  <c r="N101" i="1"/>
  <c r="N103" i="1"/>
  <c r="N43" i="1"/>
  <c r="N86" i="1"/>
  <c r="N85" i="1"/>
  <c r="N113" i="1"/>
  <c r="N10" i="1"/>
  <c r="N37" i="1"/>
  <c r="N144" i="1"/>
  <c r="N60" i="1"/>
  <c r="N63" i="1"/>
  <c r="N93" i="1"/>
  <c r="N145" i="1"/>
  <c r="N99" i="1"/>
  <c r="N69" i="1"/>
  <c r="N81" i="1"/>
  <c r="N56" i="1"/>
  <c r="N36" i="1"/>
  <c r="N97" i="1"/>
  <c r="N72" i="1"/>
  <c r="N82" i="1"/>
  <c r="N47" i="1"/>
  <c r="N58" i="1"/>
  <c r="N14" i="1"/>
  <c r="N141" i="1"/>
  <c r="N6" i="1"/>
  <c r="N138" i="1"/>
  <c r="N52" i="1"/>
  <c r="N53" i="1"/>
  <c r="N80" i="1"/>
  <c r="N87" i="1"/>
  <c r="N104" i="1"/>
  <c r="N116" i="1"/>
  <c r="N106" i="1"/>
  <c r="N9" i="1"/>
  <c r="N33" i="1"/>
  <c r="N120" i="1"/>
  <c r="N155" i="1"/>
  <c r="N100" i="1"/>
  <c r="N59" i="1"/>
  <c r="N91" i="1"/>
  <c r="N42" i="1"/>
  <c r="N17" i="1"/>
  <c r="N76" i="1"/>
  <c r="N131" i="1"/>
  <c r="N19" i="1"/>
  <c r="N136" i="1"/>
  <c r="N139" i="1"/>
  <c r="N115" i="1"/>
  <c r="N54" i="1"/>
  <c r="N149" i="1"/>
  <c r="N70" i="1"/>
  <c r="N73" i="1"/>
  <c r="N40" i="1"/>
  <c r="N88" i="1"/>
  <c r="N23" i="1"/>
  <c r="N5" i="1"/>
  <c r="N126" i="1"/>
  <c r="N12" i="1"/>
  <c r="N28" i="1"/>
  <c r="N79" i="1"/>
  <c r="N135" i="1"/>
  <c r="N4" i="1"/>
  <c r="N112" i="1"/>
  <c r="N51" i="1"/>
  <c r="N132" i="1"/>
  <c r="N20" i="1"/>
  <c r="N38" i="1"/>
  <c r="N78" i="1"/>
  <c r="N133" i="1"/>
  <c r="N71" i="1"/>
  <c r="N35" i="1"/>
  <c r="N121" i="1"/>
  <c r="N26" i="1"/>
  <c r="N13" i="1"/>
  <c r="N62" i="1"/>
  <c r="N18" i="1"/>
  <c r="N153" i="1"/>
  <c r="N64" i="1"/>
  <c r="N65" i="1"/>
  <c r="N127" i="1"/>
  <c r="N117" i="1"/>
  <c r="N74" i="1"/>
  <c r="N124" i="1"/>
  <c r="N30" i="1"/>
  <c r="N129" i="1"/>
  <c r="N147" i="1"/>
  <c r="N95" i="1"/>
  <c r="N122" i="1"/>
  <c r="N15" i="1"/>
  <c r="N119" i="1"/>
  <c r="N31" i="1"/>
  <c r="N114" i="1"/>
  <c r="N49" i="1"/>
  <c r="N146" i="1"/>
  <c r="N7" i="1"/>
  <c r="N8" i="1"/>
  <c r="N109" i="1"/>
  <c r="N39" i="1"/>
  <c r="N55" i="1"/>
  <c r="N2" i="1"/>
  <c r="N96" i="1"/>
  <c r="N137" i="1"/>
  <c r="N90" i="1"/>
  <c r="N98" i="1"/>
  <c r="N68" i="1"/>
  <c r="N3" i="1"/>
  <c r="N16" i="1"/>
  <c r="N24" i="1"/>
  <c r="N102" i="1"/>
  <c r="N105" i="1"/>
  <c r="N94" i="1"/>
  <c r="N83" i="1"/>
  <c r="N128" i="1"/>
  <c r="N11" i="1"/>
  <c r="N29" i="1"/>
  <c r="N66" i="1"/>
  <c r="N134" i="1"/>
  <c r="N142" i="1"/>
  <c r="N41" i="1"/>
  <c r="N118" i="1"/>
  <c r="N46" i="1"/>
  <c r="N77" i="1"/>
  <c r="N123" i="1"/>
  <c r="N110" i="1"/>
  <c r="N84" i="1"/>
  <c r="N67" i="1"/>
  <c r="N130" i="1"/>
  <c r="N48" i="1"/>
  <c r="N107" i="1"/>
  <c r="N92" i="1"/>
  <c r="N140" i="1"/>
  <c r="N148" i="1"/>
  <c r="N27" i="1"/>
  <c r="N21" i="1"/>
  <c r="N44" i="1"/>
  <c r="N111" i="1"/>
  <c r="N25" i="1"/>
  <c r="N150" i="1"/>
  <c r="N61" i="1"/>
  <c r="N143" i="1"/>
  <c r="N108" i="1"/>
  <c r="N45" i="1"/>
  <c r="N22" i="1"/>
  <c r="N34" i="1"/>
  <c r="N151" i="1"/>
  <c r="N57" i="1"/>
  <c r="N152" i="1"/>
  <c r="N125" i="1"/>
  <c r="N89" i="1"/>
  <c r="N154" i="1"/>
</calcChain>
</file>

<file path=xl/comments1.xml><?xml version="1.0" encoding="utf-8"?>
<comments xmlns="http://schemas.openxmlformats.org/spreadsheetml/2006/main">
  <authors>
    <author>user</author>
  </authors>
  <commentList>
    <comment ref="O59" authorId="0">
      <text>
        <r>
          <rPr>
            <sz val="12"/>
            <color indexed="81"/>
            <rFont val="Tahoma"/>
            <family val="2"/>
            <charset val="204"/>
          </rPr>
          <t>Оцінка за перше подання. Друге подання - помилкове, відправлено електронну таблицю.</t>
        </r>
      </text>
    </comment>
    <comment ref="A101" authorId="0">
      <text>
        <r>
          <rPr>
            <sz val="12"/>
            <color indexed="81"/>
            <rFont val="Tahoma"/>
            <family val="2"/>
            <charset val="204"/>
          </rPr>
          <t>Замість Зарицького</t>
        </r>
      </text>
    </comment>
    <comment ref="A112" authorId="0">
      <text>
        <r>
          <rPr>
            <sz val="12"/>
            <color indexed="81"/>
            <rFont val="Arial Narrow"/>
            <family val="2"/>
            <charset val="204"/>
          </rPr>
          <t>Не брав участі у ІІ етапі у зв'язку з участю у командній олімпіаді з інформатики</t>
        </r>
      </text>
    </comment>
    <comment ref="AD114" authorId="0">
      <text>
        <r>
          <rPr>
            <sz val="12"/>
            <color indexed="81"/>
            <rFont val="Tahoma"/>
            <family val="2"/>
            <charset val="204"/>
          </rPr>
          <t>За файл, надісланий першим. Другий файл - порожній</t>
        </r>
      </text>
    </comment>
    <comment ref="A147" authorId="0">
      <text>
        <r>
          <rPr>
            <sz val="12"/>
            <color indexed="81"/>
            <rFont val="Tahoma"/>
            <family val="2"/>
            <charset val="204"/>
          </rPr>
          <t>Замість Кравецького, який відмовився від участі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32" authorId="0">
      <text>
        <r>
          <rPr>
            <sz val="12"/>
            <color indexed="81"/>
            <rFont val="Tahoma"/>
            <family val="2"/>
            <charset val="204"/>
          </rPr>
          <t>Оцінка за перше подання. Друге подання - помилкове, відправлено електронну таблицю.</t>
        </r>
      </text>
    </comment>
    <comment ref="L55" authorId="0">
      <text>
        <r>
          <rPr>
            <sz val="11"/>
            <color indexed="81"/>
            <rFont val="Tahoma"/>
            <family val="2"/>
            <charset val="204"/>
          </rPr>
          <t>Переможець Інтернет-олімпіади</t>
        </r>
      </text>
    </comment>
    <comment ref="A58" authorId="0">
      <text>
        <r>
          <rPr>
            <sz val="12"/>
            <color indexed="81"/>
            <rFont val="Arial Narrow"/>
            <family val="2"/>
            <charset val="204"/>
          </rPr>
          <t>Не брав участі у ІІ етапі у зв'язку з участю у командній олімпіаді з інформатики</t>
        </r>
      </text>
    </comment>
    <comment ref="AE74" authorId="0">
      <text>
        <r>
          <rPr>
            <sz val="12"/>
            <color indexed="81"/>
            <rFont val="Tahoma"/>
            <family val="2"/>
            <charset val="204"/>
          </rPr>
          <t>За файл, надісланий першим. Другий файл - порожній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2"/>
            <color indexed="81"/>
            <rFont val="Tahoma"/>
            <family val="2"/>
            <charset val="204"/>
          </rPr>
          <t xml:space="preserve">Переможець інтернет-олімпіади </t>
        </r>
      </text>
    </comment>
    <comment ref="A5" authorId="0">
      <text>
        <r>
          <rPr>
            <sz val="12"/>
            <color indexed="81"/>
            <rFont val="Arial Narrow"/>
            <family val="2"/>
            <charset val="204"/>
          </rPr>
          <t>Не брав участі у ІІ етапі у зв'язку з участю у командній олімпіаді з інформатики</t>
        </r>
      </text>
    </comment>
    <comment ref="H10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H11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G12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H12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G13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  <comment ref="H13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</commentList>
</comments>
</file>

<file path=xl/sharedStrings.xml><?xml version="1.0" encoding="utf-8"?>
<sst xmlns="http://schemas.openxmlformats.org/spreadsheetml/2006/main" count="1861" uniqueCount="913">
  <si>
    <t>Стрельцов</t>
  </si>
  <si>
    <t>Дмитро Денисович</t>
  </si>
  <si>
    <t>Технічного ліцею Національного технічного університету України «Київський політехнічний інститут імені  І. Сікорського»</t>
  </si>
  <si>
    <t>Солом'янського</t>
  </si>
  <si>
    <t>Романкевич Олексій Генадійович</t>
  </si>
  <si>
    <t>2006-11-13</t>
  </si>
  <si>
    <t>strieltsovd8b@tl-kpi.kiev.ua</t>
  </si>
  <si>
    <t>Голосіївського</t>
  </si>
  <si>
    <t>Замолотнєв</t>
  </si>
  <si>
    <t>Дніпровського</t>
  </si>
  <si>
    <t>Каплиш</t>
  </si>
  <si>
    <t>Савченко</t>
  </si>
  <si>
    <t>Шевченківського</t>
  </si>
  <si>
    <t>Хмелевський</t>
  </si>
  <si>
    <t>Політехнічного ліцею Національного технічного університету України «Київський політехнічний інститут імені  І. Сікорського»</t>
  </si>
  <si>
    <t>Комаров Іван Юрійович</t>
  </si>
  <si>
    <t>Раковцій</t>
  </si>
  <si>
    <t>Ольга Юріївна</t>
  </si>
  <si>
    <t>2007-01-09</t>
  </si>
  <si>
    <t>orakovtsiy@gmail.com</t>
  </si>
  <si>
    <t>Самойлович</t>
  </si>
  <si>
    <t>Шмерега</t>
  </si>
  <si>
    <t>Волох</t>
  </si>
  <si>
    <t>Анастасія Іванівна</t>
  </si>
  <si>
    <t>Руських</t>
  </si>
  <si>
    <t>Старіковський</t>
  </si>
  <si>
    <t>Степаненко</t>
  </si>
  <si>
    <t>Ткаченко</t>
  </si>
  <si>
    <t>ліцею інформаційних технологій № 79</t>
  </si>
  <si>
    <t>Печерського</t>
  </si>
  <si>
    <t>Стукало</t>
  </si>
  <si>
    <t>Навроцька</t>
  </si>
  <si>
    <t>Хилько</t>
  </si>
  <si>
    <t>Мукомел</t>
  </si>
  <si>
    <t>Петренко</t>
  </si>
  <si>
    <t>Іван Тарасович</t>
  </si>
  <si>
    <t>2008-07-30</t>
  </si>
  <si>
    <t>dufschmirz@gmail.com</t>
  </si>
  <si>
    <t>Сиз</t>
  </si>
  <si>
    <t>Марія Олексіївна</t>
  </si>
  <si>
    <t>2008-06-20</t>
  </si>
  <si>
    <t>skymaryxxfx@gmail.com</t>
  </si>
  <si>
    <t>Калабін</t>
  </si>
  <si>
    <t>Юдіна</t>
  </si>
  <si>
    <t>Дарина Андріївна</t>
  </si>
  <si>
    <t>2007-07-02</t>
  </si>
  <si>
    <t>darina555iu@gmail.com</t>
  </si>
  <si>
    <t>Шевлякова Ганна Вікторівна</t>
  </si>
  <si>
    <t>Ніколайчук</t>
  </si>
  <si>
    <t>Пилюченко</t>
  </si>
  <si>
    <t>Марія Георгіївна</t>
  </si>
  <si>
    <t>НВК №167</t>
  </si>
  <si>
    <t xml:space="preserve">Пащенко Олексій Михайлович </t>
  </si>
  <si>
    <t>2005-04-14</t>
  </si>
  <si>
    <t>mariiabell18@gmail.com</t>
  </si>
  <si>
    <t>Єримович</t>
  </si>
  <si>
    <t>Деснянського</t>
  </si>
  <si>
    <t>Дарницького</t>
  </si>
  <si>
    <t>Святошинського</t>
  </si>
  <si>
    <t>Коваленко</t>
  </si>
  <si>
    <t>Оболонського</t>
  </si>
  <si>
    <t>Тимошенко</t>
  </si>
  <si>
    <t>Спеціалізованої школи І-ІІІ ступенів № 264 з поглибленим вивченням англійської мови</t>
  </si>
  <si>
    <t>Вчитель Левченко Катерина Василівна</t>
  </si>
  <si>
    <t>Нечитайло</t>
  </si>
  <si>
    <t>Роман Ярославович</t>
  </si>
  <si>
    <t>2008-02-24</t>
  </si>
  <si>
    <t>rndemaster777@gmail.com</t>
  </si>
  <si>
    <t>Шлапак</t>
  </si>
  <si>
    <t>Данило Віталійович</t>
  </si>
  <si>
    <t>2005-05-16</t>
  </si>
  <si>
    <t>geografy2314@gmail.com</t>
  </si>
  <si>
    <t>Якименко</t>
  </si>
  <si>
    <t>Шевченко</t>
  </si>
  <si>
    <t>Патлай</t>
  </si>
  <si>
    <t>Кулик</t>
  </si>
  <si>
    <t>Дмитро Анатолійович</t>
  </si>
  <si>
    <t>Школа І-ІІІ ступенів 27</t>
  </si>
  <si>
    <t>Степанян-Подолянчук Тетяна Генадіївна</t>
  </si>
  <si>
    <t>2005-11-09</t>
  </si>
  <si>
    <t>dimakulyk2005@gmail.com</t>
  </si>
  <si>
    <t>2005-07-23</t>
  </si>
  <si>
    <t>спеціалізованої школи №196</t>
  </si>
  <si>
    <t>Федорчук</t>
  </si>
  <si>
    <t>Лозянко</t>
  </si>
  <si>
    <t>НВК «Оболонь»</t>
  </si>
  <si>
    <t>Іванова Дарія Володимирівна</t>
  </si>
  <si>
    <t>Середа</t>
  </si>
  <si>
    <t>Стелла Станіславівна</t>
  </si>
  <si>
    <t>sereda.stella@gmail.com</t>
  </si>
  <si>
    <t>Сокол</t>
  </si>
  <si>
    <t>Негода</t>
  </si>
  <si>
    <t>Олександр Олександрович</t>
  </si>
  <si>
    <t xml:space="preserve">Дєєва </t>
  </si>
  <si>
    <t>Верстюк</t>
  </si>
  <si>
    <t>Шевченко Тетяна Михайлівна</t>
  </si>
  <si>
    <t>Валеня</t>
  </si>
  <si>
    <t>Сліпченко</t>
  </si>
  <si>
    <t>Царик</t>
  </si>
  <si>
    <t>Пономаренко</t>
  </si>
  <si>
    <t>Мороз</t>
  </si>
  <si>
    <t>Олександра Ігорівна</t>
  </si>
  <si>
    <t>СШ №52</t>
  </si>
  <si>
    <t>2005-10-18</t>
  </si>
  <si>
    <t>sashamoroz911@gmail.com</t>
  </si>
  <si>
    <t>Озерчук</t>
  </si>
  <si>
    <t>Гатіна</t>
  </si>
  <si>
    <t>2005-05-26</t>
  </si>
  <si>
    <t>Коріневський</t>
  </si>
  <si>
    <t>Речич Наталія Василівна</t>
  </si>
  <si>
    <t>Єрошкіна</t>
  </si>
  <si>
    <t>Коба Жанна Вікторівна</t>
  </si>
  <si>
    <t xml:space="preserve">Поливач </t>
  </si>
  <si>
    <t>Марина Олександрівна</t>
  </si>
  <si>
    <t>Школа І-ІІІ ступенів №9 Оболонського району м. Києва</t>
  </si>
  <si>
    <t>Власенко Юлія Миколаївна</t>
  </si>
  <si>
    <t>2007-07-27</t>
  </si>
  <si>
    <t>marinapolyvach@gmail.com</t>
  </si>
  <si>
    <t>Білоус</t>
  </si>
  <si>
    <t>Олександр Васильович</t>
  </si>
  <si>
    <t>Спеціалізованої загальноосвітньої школи І-ІІІ ступенів №314 з поглибленим вивченням іноземної мови</t>
  </si>
  <si>
    <t>Клименко Каріна Ігорівна</t>
  </si>
  <si>
    <t xml:space="preserve">sclusivealex@gmail.com </t>
  </si>
  <si>
    <t>Головко</t>
  </si>
  <si>
    <t>Кубрак</t>
  </si>
  <si>
    <t>Дмитро Олексійович</t>
  </si>
  <si>
    <t>2006-06-22</t>
  </si>
  <si>
    <t>carlSTREMNIY@gmail.com</t>
  </si>
  <si>
    <t>Подільського</t>
  </si>
  <si>
    <t>Залізко</t>
  </si>
  <si>
    <t>Нікіта Анатолійович</t>
  </si>
  <si>
    <t>Школа |-||| ступенів №206 імені Леся Курбаса</t>
  </si>
  <si>
    <t>2007-03-22</t>
  </si>
  <si>
    <t>zalizkonikita5@gmail.com</t>
  </si>
  <si>
    <t xml:space="preserve">Вовк </t>
  </si>
  <si>
    <t>Давід Олександрович</t>
  </si>
  <si>
    <t xml:space="preserve">Школа I-III ступенів №9 Оболонського району м. Києва </t>
  </si>
  <si>
    <t>2007-07-11</t>
  </si>
  <si>
    <t>vanvanvovk440@gmail.com</t>
  </si>
  <si>
    <t>Поліщук</t>
  </si>
  <si>
    <t>Дар'я Миколаївна</t>
  </si>
  <si>
    <t>СШ №31</t>
  </si>
  <si>
    <t>Філюк Вікторія Валентинівна</t>
  </si>
  <si>
    <t>2005-02-11</t>
  </si>
  <si>
    <t>daria.polishchyk@gmail.com</t>
  </si>
  <si>
    <t xml:space="preserve">Кірик </t>
  </si>
  <si>
    <t>Оксана Ігорівна</t>
  </si>
  <si>
    <t>НВК "Ерудит"</t>
  </si>
  <si>
    <t>Дмитренко Алла Віталіївна, вчитель інформатики НВК "Ерудит"</t>
  </si>
  <si>
    <t>2006-07-05</t>
  </si>
  <si>
    <t>nvkerudit2018@gmail.com</t>
  </si>
  <si>
    <t>Данило Олександрович</t>
  </si>
  <si>
    <t>Кирило Олександрович</t>
  </si>
  <si>
    <t>Київської інженерної гімназії</t>
  </si>
  <si>
    <t>Деньченко</t>
  </si>
  <si>
    <t>2006-07-31</t>
  </si>
  <si>
    <t xml:space="preserve">Пустовіт </t>
  </si>
  <si>
    <t>Артем Олександрович</t>
  </si>
  <si>
    <t>спеціалізована школа І-ІІІ ступенів з поглибленим вивченням англійської мови №165 м.Києва</t>
  </si>
  <si>
    <t>Янчук Інна Вікторівна</t>
  </si>
  <si>
    <t>2006-04-08</t>
  </si>
  <si>
    <t>artempus@ukr.net</t>
  </si>
  <si>
    <t xml:space="preserve">Свічинський </t>
  </si>
  <si>
    <t>Баркар Тетяна Олександрівна</t>
  </si>
  <si>
    <t>2007-10-02</t>
  </si>
  <si>
    <t>2006-07-17</t>
  </si>
  <si>
    <t>2004-12-08</t>
  </si>
  <si>
    <t>Погорілко</t>
  </si>
  <si>
    <t>Аліна Шмагівна</t>
  </si>
  <si>
    <t>2007-07-07</t>
  </si>
  <si>
    <t>alin4ik737@gmail.com</t>
  </si>
  <si>
    <t>2006-09-20</t>
  </si>
  <si>
    <t xml:space="preserve">Іван Валентинович </t>
  </si>
  <si>
    <t>СШ № 31</t>
  </si>
  <si>
    <t>2006-03-21</t>
  </si>
  <si>
    <t>iakimenko772@gmail.com</t>
  </si>
  <si>
    <t>Івченко</t>
  </si>
  <si>
    <t>Євгенія Тарасівна</t>
  </si>
  <si>
    <t>Терещук Тетяна Василівна</t>
  </si>
  <si>
    <t>2005-03-17</t>
  </si>
  <si>
    <t>pochtalion.pechkin17@gmail.com</t>
  </si>
  <si>
    <t>Тищенко</t>
  </si>
  <si>
    <t>Питель</t>
  </si>
  <si>
    <t>Оніщенко Лариса Іванівна</t>
  </si>
  <si>
    <t>Боньковський</t>
  </si>
  <si>
    <t>2005-03-29</t>
  </si>
  <si>
    <t>Піддубняк</t>
  </si>
  <si>
    <t>Кацан</t>
  </si>
  <si>
    <t>Любов Романівна</t>
  </si>
  <si>
    <t>2006-04-28</t>
  </si>
  <si>
    <t>lubakatsan@gmail.com</t>
  </si>
  <si>
    <t>Заярін</t>
  </si>
  <si>
    <t>2006-07-19</t>
  </si>
  <si>
    <t>Бєляєв</t>
  </si>
  <si>
    <t>Голуб</t>
  </si>
  <si>
    <t>Михайло Вікторович</t>
  </si>
  <si>
    <t>Гімназії "Міленіум" №318</t>
  </si>
  <si>
    <t>Коновалова Олена Володимирівна</t>
  </si>
  <si>
    <t>2005-11-21</t>
  </si>
  <si>
    <t>mishataube2005@gmail.com</t>
  </si>
  <si>
    <t>Ейсмонт</t>
  </si>
  <si>
    <t>Юревич</t>
  </si>
  <si>
    <t>Анна Леонідівна</t>
  </si>
  <si>
    <t>школи І-ІІІ ступенів №132</t>
  </si>
  <si>
    <t>Дідковська Надія Василівна</t>
  </si>
  <si>
    <t>2005-09-27</t>
  </si>
  <si>
    <t>annayurevych@gmail.com</t>
  </si>
  <si>
    <t>Матвієнко</t>
  </si>
  <si>
    <t>Могорян</t>
  </si>
  <si>
    <t xml:space="preserve">Владислав Васильович </t>
  </si>
  <si>
    <t>Школа I-III ступенів №282 Деснянського району міста Києва</t>
  </si>
  <si>
    <t>Левицька Людмила Валеріївна</t>
  </si>
  <si>
    <t>2006-10-29</t>
  </si>
  <si>
    <t>vladmogoran@gmail.com</t>
  </si>
  <si>
    <t>Дяченко</t>
  </si>
  <si>
    <t>Кириченко</t>
  </si>
  <si>
    <t>Артемій Русланович</t>
  </si>
  <si>
    <t>2007-05-31</t>
  </si>
  <si>
    <t>kirich948.eta.orel@gmail.com</t>
  </si>
  <si>
    <t>Вовк Світлана Анатоліївна</t>
  </si>
  <si>
    <t>Єрмілов</t>
  </si>
  <si>
    <t>Михайло Дмитрович</t>
  </si>
  <si>
    <t>Спеціалізована школа Nº 52</t>
  </si>
  <si>
    <t>2021-11-08</t>
  </si>
  <si>
    <t>mihajloermilov@gmail.com</t>
  </si>
  <si>
    <t xml:space="preserve">Роман Вікторович </t>
  </si>
  <si>
    <t xml:space="preserve">Школа I-III ступенів №282 Деснянського района міста Києва </t>
  </si>
  <si>
    <t>roma8unite@gmail.com</t>
  </si>
  <si>
    <t>Ковтун</t>
  </si>
  <si>
    <t>Олександр  Дмитрович</t>
  </si>
  <si>
    <t>2006-08-15</t>
  </si>
  <si>
    <t>kad.lar10n@gmail.com</t>
  </si>
  <si>
    <t xml:space="preserve">Юр'єв </t>
  </si>
  <si>
    <t>Олександр Юрійович</t>
  </si>
  <si>
    <t xml:space="preserve">architekt127@gmail.com </t>
  </si>
  <si>
    <t>Козир Світлана Максимівна</t>
  </si>
  <si>
    <t>Говядін</t>
  </si>
  <si>
    <t>kitiho975@gmail.com</t>
  </si>
  <si>
    <t xml:space="preserve">Звягин </t>
  </si>
  <si>
    <t>Евгений Евгениевич</t>
  </si>
  <si>
    <t xml:space="preserve">Козир Светлана Максимивна </t>
  </si>
  <si>
    <t>2005-08-17</t>
  </si>
  <si>
    <t>ezvyagin2005@gmail.com</t>
  </si>
  <si>
    <t>Жмур</t>
  </si>
  <si>
    <t>Барей</t>
  </si>
  <si>
    <t>Шидловський Богдан Вікторович</t>
  </si>
  <si>
    <t>2005-10-16</t>
  </si>
  <si>
    <t>kapton4ik.feed@gmail.com</t>
  </si>
  <si>
    <t>Юдін</t>
  </si>
  <si>
    <t xml:space="preserve">Дмитро Олексійович </t>
  </si>
  <si>
    <t>Школа І-ІІІ ступенів №270</t>
  </si>
  <si>
    <t>2004-12-03</t>
  </si>
  <si>
    <t xml:space="preserve">darkrollii1@gmail.com </t>
  </si>
  <si>
    <t>Школа І-ІІІ ступенів № 160 Дарницького району м. Києва</t>
  </si>
  <si>
    <t>sch160@ukr.net</t>
  </si>
  <si>
    <t>Уманець Валентина Омелянівна</t>
  </si>
  <si>
    <t>Максимчук</t>
  </si>
  <si>
    <t>Владислав Віталійович</t>
  </si>
  <si>
    <t>Антипіна Ганна Борисівна</t>
  </si>
  <si>
    <t>2005-12-07</t>
  </si>
  <si>
    <t xml:space="preserve">Лаврінчук </t>
  </si>
  <si>
    <t>Іван Олександрович</t>
  </si>
  <si>
    <t>Бутенко</t>
  </si>
  <si>
    <t>НВК "Домінанта"</t>
  </si>
  <si>
    <t>Холява Михайло Володимирович</t>
  </si>
  <si>
    <t>Карташова</t>
  </si>
  <si>
    <t>Анастасія Леонідівна</t>
  </si>
  <si>
    <t>2006-08-25</t>
  </si>
  <si>
    <t>nekki2508@gmail.com</t>
  </si>
  <si>
    <t>Моралес Муньос</t>
  </si>
  <si>
    <t>Васич</t>
  </si>
  <si>
    <t>Іван Іванович</t>
  </si>
  <si>
    <t>Кузьминець Тетяна Вікторівна</t>
  </si>
  <si>
    <t>t_vasich@ukr.net</t>
  </si>
  <si>
    <t>Горусєва</t>
  </si>
  <si>
    <t>Вікторія Русланівна</t>
  </si>
  <si>
    <t>2007-11-29</t>
  </si>
  <si>
    <t>vikahorus@gmail.com</t>
  </si>
  <si>
    <t>Ліпатова</t>
  </si>
  <si>
    <t>Софія Андріївна</t>
  </si>
  <si>
    <t>2008-04-19</t>
  </si>
  <si>
    <t>pusiasl1@gmail.com</t>
  </si>
  <si>
    <t>Спеціалізованої школи І-ІІІ ступенів №296 з поглибленим вивченням іноземної мови Дарницького району м. Києва</t>
  </si>
  <si>
    <t>Приходько Ольга Григорівна</t>
  </si>
  <si>
    <t>Закревський</t>
  </si>
  <si>
    <t>Булигіна Людмила Вікторівна</t>
  </si>
  <si>
    <t>Мельник</t>
  </si>
  <si>
    <t>the.bast.forward@gmail.com</t>
  </si>
  <si>
    <t>Спеціалізованої школи 52</t>
  </si>
  <si>
    <t>Шульга</t>
  </si>
  <si>
    <t>Нікіта Олексійович</t>
  </si>
  <si>
    <t>2004-10-20</t>
  </si>
  <si>
    <t>nikita430567@gmail.com</t>
  </si>
  <si>
    <t>Баляба</t>
  </si>
  <si>
    <t>Данііл Олександрович</t>
  </si>
  <si>
    <t>2005-10-04</t>
  </si>
  <si>
    <t>baliabadaniil@gmail.com</t>
  </si>
  <si>
    <t>гімназії "Діалог"</t>
  </si>
  <si>
    <t>Клебанський</t>
  </si>
  <si>
    <t>Іван Михайлович</t>
  </si>
  <si>
    <t>2007-07-08</t>
  </si>
  <si>
    <t>ivanklebanskiy2@gmail.com</t>
  </si>
  <si>
    <t>ТОВ "Ліко-школа"</t>
  </si>
  <si>
    <t>Слєпова Аліна Вадимівна</t>
  </si>
  <si>
    <t>СШ №214</t>
  </si>
  <si>
    <t>Войтенко Наталія Анатоліївна</t>
  </si>
  <si>
    <t>Плісенко</t>
  </si>
  <si>
    <t>Євгеній Олександрович</t>
  </si>
  <si>
    <t>EvgeniyPlisenko@gmail.com</t>
  </si>
  <si>
    <t>Слєпов</t>
  </si>
  <si>
    <t>Терехов</t>
  </si>
  <si>
    <t>Максим Юрійович</t>
  </si>
  <si>
    <t>2005-01-05</t>
  </si>
  <si>
    <t>teremax2005@gmail.com</t>
  </si>
  <si>
    <t>Дегтяренко</t>
  </si>
  <si>
    <t>Негруб</t>
  </si>
  <si>
    <t>Красніков</t>
  </si>
  <si>
    <t>Владислав Валентинович</t>
  </si>
  <si>
    <t>СЗШ №206 імені Леся Курбаса</t>
  </si>
  <si>
    <t>Ващенко Ніна Василівна</t>
  </si>
  <si>
    <t>2005-08-11</t>
  </si>
  <si>
    <t>scromniy.chelovek@gmail.com</t>
  </si>
  <si>
    <t>Деркач</t>
  </si>
  <si>
    <t>Павлов</t>
  </si>
  <si>
    <t>Чувайкін</t>
  </si>
  <si>
    <t>Жуков</t>
  </si>
  <si>
    <t>Потужна Марина Володимирівна</t>
  </si>
  <si>
    <t>2006-05-10</t>
  </si>
  <si>
    <t>dimazhu2006@gmail.com</t>
  </si>
  <si>
    <t>Мельник Наталія Василівна</t>
  </si>
  <si>
    <t>Мотовілін</t>
  </si>
  <si>
    <t>Костянтин Костянтинович</t>
  </si>
  <si>
    <t>2008-10-17</t>
  </si>
  <si>
    <t>motovilin.k@i.liko-school.kiev.ua</t>
  </si>
  <si>
    <t>Марченко</t>
  </si>
  <si>
    <t>Микола Андрійович</t>
  </si>
  <si>
    <t>2008-01-31</t>
  </si>
  <si>
    <t>m.marchenko@i.liko-school.kiev.ua</t>
  </si>
  <si>
    <t>СШ №189</t>
  </si>
  <si>
    <t>Уманець</t>
  </si>
  <si>
    <t>Богдана Володимирівна</t>
  </si>
  <si>
    <t>b.umanets@obolon365.net</t>
  </si>
  <si>
    <t>Кученьова Тетяна Володимирівна</t>
  </si>
  <si>
    <t>Гончарук</t>
  </si>
  <si>
    <t>Дар'я Дмитрівн</t>
  </si>
  <si>
    <t>d.goncharuk2006@gmail.com</t>
  </si>
  <si>
    <t>Литвин Ольга Василівна</t>
  </si>
  <si>
    <t>Гасько</t>
  </si>
  <si>
    <t>Олександра Василівна</t>
  </si>
  <si>
    <t>школа І-ІІІ ступенів № 286 міста Києва</t>
  </si>
  <si>
    <t>2005-10-07</t>
  </si>
  <si>
    <t>07sasha10@gmail.com</t>
  </si>
  <si>
    <t>Махиня</t>
  </si>
  <si>
    <t xml:space="preserve">Рись </t>
  </si>
  <si>
    <t>Мойсієнко</t>
  </si>
  <si>
    <t>Хоцький</t>
  </si>
  <si>
    <t>Владислав Валерійович</t>
  </si>
  <si>
    <t>школа І-ІІІ ступенів №282 Деснянського району міста Києва</t>
  </si>
  <si>
    <t>2006-02-05</t>
  </si>
  <si>
    <t>vladforschool@gmail.com</t>
  </si>
  <si>
    <t>Піщимуха</t>
  </si>
  <si>
    <t>Прізвище</t>
  </si>
  <si>
    <t>Клас навчання</t>
  </si>
  <si>
    <t>Клас виконання</t>
  </si>
  <si>
    <t>Прилуцький</t>
  </si>
  <si>
    <t>Олександр Павлович</t>
  </si>
  <si>
    <t>Стрелковський</t>
  </si>
  <si>
    <t>Район</t>
  </si>
  <si>
    <t>гімназії № 178</t>
  </si>
  <si>
    <t>гімназії № 59 імені О.М. Бойченка</t>
  </si>
  <si>
    <t>гімназії №178</t>
  </si>
  <si>
    <t>гімназії №237</t>
  </si>
  <si>
    <t>ліцею "Престиж"</t>
  </si>
  <si>
    <t>НВК № 240 "Соціум"</t>
  </si>
  <si>
    <t>Олексій Ігорович</t>
  </si>
  <si>
    <t>Люльчак</t>
  </si>
  <si>
    <t>alexlyulchak14@gmail.com</t>
  </si>
  <si>
    <t>Джурляк</t>
  </si>
  <si>
    <t>Дмитро Вікторович</t>
  </si>
  <si>
    <t>fresserslegend@gmail.com</t>
  </si>
  <si>
    <t>Буракова Олена Олександрівна</t>
  </si>
  <si>
    <t>Шарикін</t>
  </si>
  <si>
    <t>Гліб Валерійович</t>
  </si>
  <si>
    <t>01.12.2008</t>
  </si>
  <si>
    <t>Sharykingleb@gmail.com</t>
  </si>
  <si>
    <t>СШ 88</t>
  </si>
  <si>
    <t>Спеціалізована школа №317</t>
  </si>
  <si>
    <t>Козороз Олена Василівна</t>
  </si>
  <si>
    <t>Пригодська</t>
  </si>
  <si>
    <t>Ксенія Костянтинівна</t>
  </si>
  <si>
    <t>06.02.2006</t>
  </si>
  <si>
    <t>kseniaprigodska14@gmail.com</t>
  </si>
  <si>
    <t>Аліна Мирославівна</t>
  </si>
  <si>
    <t>07.03.2007</t>
  </si>
  <si>
    <t>Alyna.tym@gmail.com</t>
  </si>
  <si>
    <t>Айзатулін</t>
  </si>
  <si>
    <t>Руслан Борисович</t>
  </si>
  <si>
    <t>ДНЗ "Київське регіональне вище професійне училище будівництва"</t>
  </si>
  <si>
    <t>Суботіна Оксана Вікторівна</t>
  </si>
  <si>
    <t>30.07.2004</t>
  </si>
  <si>
    <t xml:space="preserve">ruslanajzatulin620@gmail.com </t>
  </si>
  <si>
    <t>Лукашенко</t>
  </si>
  <si>
    <t xml:space="preserve">Руденко </t>
  </si>
  <si>
    <t>Києво-Печерський ліцей №171 "Лідер"</t>
  </si>
  <si>
    <t>Богомолова Н.І.</t>
  </si>
  <si>
    <t>Русова</t>
  </si>
  <si>
    <t>Марія Максимівна</t>
  </si>
  <si>
    <t>Rusova.Mariia@leader171.kiev.ua</t>
  </si>
  <si>
    <t>Семчишин</t>
  </si>
  <si>
    <t>Соломія Олегівна</t>
  </si>
  <si>
    <t>Semchyshyn.Solomiia@leader171.kiev.ua</t>
  </si>
  <si>
    <t>Анісімова</t>
  </si>
  <si>
    <t>Крістіна Андріївна</t>
  </si>
  <si>
    <t>Anisimova.Kristina@leader171.kiev.ua</t>
  </si>
  <si>
    <t>Жевага</t>
  </si>
  <si>
    <t>Zhevaha.Anastasiia@leader171.kiev.ua</t>
  </si>
  <si>
    <t>Мултих</t>
  </si>
  <si>
    <t>Multykh.Oleksandr@leader171.kiev.ua</t>
  </si>
  <si>
    <t>Смирнова</t>
  </si>
  <si>
    <t>Марія Вячеславівна</t>
  </si>
  <si>
    <t>Smyrnova.Mariia@leader171.kiev.ua</t>
  </si>
  <si>
    <t>Глушко</t>
  </si>
  <si>
    <t>Ігнатуша</t>
  </si>
  <si>
    <t>Валентин Анатолійович</t>
  </si>
  <si>
    <t>ПНЛ №145</t>
  </si>
  <si>
    <t>17:09:2006</t>
  </si>
  <si>
    <t>ihnatusha@lic145.kiev.ua</t>
  </si>
  <si>
    <t>Купянська</t>
  </si>
  <si>
    <t>Спеціалізована школа №3 з поглибленим вивченням інформаційних технологій</t>
  </si>
  <si>
    <t>Сухаревська</t>
  </si>
  <si>
    <t>Агнія Валентинівна</t>
  </si>
  <si>
    <t>Зуєва Любов Василівна</t>
  </si>
  <si>
    <t>Пікурова</t>
  </si>
  <si>
    <t>Обліковий запис ejudge</t>
  </si>
  <si>
    <t>agata140407@gmail.com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</si>
  <si>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</si>
  <si>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</si>
  <si>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</si>
  <si>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</si>
  <si>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</si>
  <si>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</si>
  <si>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</si>
  <si>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>Тест №8</t>
  </si>
  <si>
    <t>Тест №9</t>
  </si>
  <si>
    <t>Тест №10</t>
  </si>
  <si>
    <t>Тест №11</t>
  </si>
  <si>
    <t>Тест №12</t>
  </si>
  <si>
    <t>Тест №13</t>
  </si>
  <si>
    <t>Тест №14</t>
  </si>
  <si>
    <t>Тест №15</t>
  </si>
  <si>
    <t>Тест №16</t>
  </si>
  <si>
    <t>Тест №17</t>
  </si>
  <si>
    <t>Тест №18</t>
  </si>
  <si>
    <t>Тест №19</t>
  </si>
  <si>
    <t>Тест №20</t>
  </si>
  <si>
    <t>Тест №21</t>
  </si>
  <si>
    <t>Тест №22</t>
  </si>
  <si>
    <t>Тест №23</t>
  </si>
  <si>
    <t>Тест №24</t>
  </si>
  <si>
    <t>Тест №25</t>
  </si>
  <si>
    <t>Тест №26</t>
  </si>
  <si>
    <t>Тест №27</t>
  </si>
  <si>
    <t>Тест №28</t>
  </si>
  <si>
    <t>Спеціалізованої школи І-ІІІ ступенів № 189 з поглибленим вивченням англійської та німецької мов</t>
  </si>
  <si>
    <t>Бузиль</t>
  </si>
  <si>
    <t>Назар Володимирович</t>
  </si>
  <si>
    <t>УФМЛ КНУ імені Тараса Шевченка</t>
  </si>
  <si>
    <t>УФМЛ</t>
  </si>
  <si>
    <t>Бодрик Оксана Олександрівна</t>
  </si>
  <si>
    <t>2005-07-06</t>
  </si>
  <si>
    <t>nazarbuzyl@gmail.com</t>
  </si>
  <si>
    <t>Чопа</t>
  </si>
  <si>
    <t>Ярослава Іванівна</t>
  </si>
  <si>
    <t>Войцеховський Микола Олексійович</t>
  </si>
  <si>
    <t>ich.jaroslawa@gmail.com</t>
  </si>
  <si>
    <t>Іванов</t>
  </si>
  <si>
    <t>2005-02-03</t>
  </si>
  <si>
    <t>Art_Iv3@ukr.net</t>
  </si>
  <si>
    <t>Демянчук</t>
  </si>
  <si>
    <t>Володимир Олегович</t>
  </si>
  <si>
    <t>Потієнко Валентина Олександрівна</t>
  </si>
  <si>
    <t>2005-06-04</t>
  </si>
  <si>
    <t>dem.volodymyrrr@gmail.com</t>
  </si>
  <si>
    <t>Світовенко</t>
  </si>
  <si>
    <t>Катерина Сергіївна</t>
  </si>
  <si>
    <t>2004-01-08</t>
  </si>
  <si>
    <t>svitovenko33@gmail.com</t>
  </si>
  <si>
    <t xml:space="preserve">Матюшенко </t>
  </si>
  <si>
    <t>Вікторія Вікторівна</t>
  </si>
  <si>
    <t>2004-11-06</t>
  </si>
  <si>
    <t>matuyshenko2004@gmail.com</t>
  </si>
  <si>
    <t>Гречка</t>
  </si>
  <si>
    <t>Долгопятов</t>
  </si>
  <si>
    <t xml:space="preserve">Володимир Віталійович </t>
  </si>
  <si>
    <t>Гуцал</t>
  </si>
  <si>
    <t>Світлана Євгенівна</t>
  </si>
  <si>
    <t xml:space="preserve">Ігор Андрійович </t>
  </si>
  <si>
    <t>Богомаз</t>
  </si>
  <si>
    <t xml:space="preserve">Тимофій Олександрович </t>
  </si>
  <si>
    <t>Нечай</t>
  </si>
  <si>
    <t>Соломія Юріївна</t>
  </si>
  <si>
    <t>timofei.bogomaz@gmail.com</t>
  </si>
  <si>
    <t>holubihor@gmail.com</t>
  </si>
  <si>
    <t>svitlanagutsal@gmail.com</t>
  </si>
  <si>
    <t>vova.dolgopyatov.ua@gmail.com</t>
  </si>
  <si>
    <t>Лукіна</t>
  </si>
  <si>
    <t>Катерина Романівна</t>
  </si>
  <si>
    <t>katia.koktus@gmail.com</t>
  </si>
  <si>
    <t>solomiyanech11@gmail.com</t>
  </si>
  <si>
    <t>k000</t>
  </si>
  <si>
    <t>4x5dsz3z</t>
  </si>
  <si>
    <t>k001</t>
  </si>
  <si>
    <t>b8k9hf88</t>
  </si>
  <si>
    <t>k002</t>
  </si>
  <si>
    <t>xb3ty3kp</t>
  </si>
  <si>
    <t>k003</t>
  </si>
  <si>
    <t>ddd2r58y</t>
  </si>
  <si>
    <t>k004</t>
  </si>
  <si>
    <t>k005</t>
  </si>
  <si>
    <t>vs4aa8sg</t>
  </si>
  <si>
    <t>k006</t>
  </si>
  <si>
    <t>utxer3xh</t>
  </si>
  <si>
    <t>k007</t>
  </si>
  <si>
    <t>k008</t>
  </si>
  <si>
    <t>wwywmqse</t>
  </si>
  <si>
    <t>k009</t>
  </si>
  <si>
    <t>k010</t>
  </si>
  <si>
    <t>k011</t>
  </si>
  <si>
    <t>tf8jvaka</t>
  </si>
  <si>
    <t>k012</t>
  </si>
  <si>
    <t>k013</t>
  </si>
  <si>
    <t>xz2qs7vb</t>
  </si>
  <si>
    <t>k014</t>
  </si>
  <si>
    <t>k015</t>
  </si>
  <si>
    <t>fjhw66w2</t>
  </si>
  <si>
    <t>k016</t>
  </si>
  <si>
    <t>k017</t>
  </si>
  <si>
    <t>k018</t>
  </si>
  <si>
    <t>b3ikjpbz</t>
  </si>
  <si>
    <t>k019</t>
  </si>
  <si>
    <t>k020</t>
  </si>
  <si>
    <t>62ht5etm</t>
  </si>
  <si>
    <t>k021</t>
  </si>
  <si>
    <t>xabqtn9f</t>
  </si>
  <si>
    <t>k022</t>
  </si>
  <si>
    <t>i2hwir6b</t>
  </si>
  <si>
    <t>k023</t>
  </si>
  <si>
    <t>7tdj4mp8</t>
  </si>
  <si>
    <t>k024</t>
  </si>
  <si>
    <t>k025</t>
  </si>
  <si>
    <t>k026</t>
  </si>
  <si>
    <t>5b2sthph</t>
  </si>
  <si>
    <t>k027</t>
  </si>
  <si>
    <t>k028</t>
  </si>
  <si>
    <t>uip8taep</t>
  </si>
  <si>
    <t>k029</t>
  </si>
  <si>
    <t>k030</t>
  </si>
  <si>
    <t>k031</t>
  </si>
  <si>
    <t>k032</t>
  </si>
  <si>
    <t>fmx653c4</t>
  </si>
  <si>
    <t>k033</t>
  </si>
  <si>
    <t>7y76sxt6</t>
  </si>
  <si>
    <t>k034</t>
  </si>
  <si>
    <t>k035</t>
  </si>
  <si>
    <t>k036</t>
  </si>
  <si>
    <t>k037</t>
  </si>
  <si>
    <t>8tkbi4e4</t>
  </si>
  <si>
    <t>k038</t>
  </si>
  <si>
    <t>k039</t>
  </si>
  <si>
    <t>f4dzr9un</t>
  </si>
  <si>
    <t>k040</t>
  </si>
  <si>
    <t>k041</t>
  </si>
  <si>
    <t>dz6mix92</t>
  </si>
  <si>
    <t>k042</t>
  </si>
  <si>
    <t>k043</t>
  </si>
  <si>
    <t>urxy6v87</t>
  </si>
  <si>
    <t>k044</t>
  </si>
  <si>
    <t>k045</t>
  </si>
  <si>
    <t>viugvbey</t>
  </si>
  <si>
    <t>k046</t>
  </si>
  <si>
    <t>k047</t>
  </si>
  <si>
    <t>ux7pir9a</t>
  </si>
  <si>
    <t>k048</t>
  </si>
  <si>
    <t>268ns343</t>
  </si>
  <si>
    <t>k049</t>
  </si>
  <si>
    <t>yqqxge5c</t>
  </si>
  <si>
    <t>k050</t>
  </si>
  <si>
    <t>85zr97rp</t>
  </si>
  <si>
    <t>k051</t>
  </si>
  <si>
    <t>k052</t>
  </si>
  <si>
    <t>k053</t>
  </si>
  <si>
    <t>vukwtt2m</t>
  </si>
  <si>
    <t>k054</t>
  </si>
  <si>
    <t>qu8qsjym</t>
  </si>
  <si>
    <t>k055</t>
  </si>
  <si>
    <t>vxi3ascg</t>
  </si>
  <si>
    <t>k056</t>
  </si>
  <si>
    <t>ieitnk2x</t>
  </si>
  <si>
    <t>k057</t>
  </si>
  <si>
    <t>gn93su8j</t>
  </si>
  <si>
    <t>k058</t>
  </si>
  <si>
    <t>nq7ceuke</t>
  </si>
  <si>
    <t>k059</t>
  </si>
  <si>
    <t>nit257fy</t>
  </si>
  <si>
    <t>k060</t>
  </si>
  <si>
    <t>k061</t>
  </si>
  <si>
    <t>k062</t>
  </si>
  <si>
    <t>uymxuca5</t>
  </si>
  <si>
    <t>k063</t>
  </si>
  <si>
    <t>97ctrrd5</t>
  </si>
  <si>
    <t>k064</t>
  </si>
  <si>
    <t>d4f8gmp3</t>
  </si>
  <si>
    <t>k065</t>
  </si>
  <si>
    <t>muiz42k9</t>
  </si>
  <si>
    <t>k066</t>
  </si>
  <si>
    <t>k067</t>
  </si>
  <si>
    <t>5ypsp7za</t>
  </si>
  <si>
    <t>k068</t>
  </si>
  <si>
    <t>zewgtdqg</t>
  </si>
  <si>
    <t>k069</t>
  </si>
  <si>
    <t>k070</t>
  </si>
  <si>
    <t>k071</t>
  </si>
  <si>
    <t>8a9x78ug</t>
  </si>
  <si>
    <t>k072</t>
  </si>
  <si>
    <t>mwz54ikx</t>
  </si>
  <si>
    <t>k073</t>
  </si>
  <si>
    <t>n6f77zpq</t>
  </si>
  <si>
    <t>k074</t>
  </si>
  <si>
    <t>pgczz6hw</t>
  </si>
  <si>
    <t>k075</t>
  </si>
  <si>
    <t>k076</t>
  </si>
  <si>
    <t>udsspnjh</t>
  </si>
  <si>
    <t>k077</t>
  </si>
  <si>
    <t>k078</t>
  </si>
  <si>
    <t>k079</t>
  </si>
  <si>
    <t>57fgfjwe</t>
  </si>
  <si>
    <t>k080</t>
  </si>
  <si>
    <t>k081</t>
  </si>
  <si>
    <t>k082</t>
  </si>
  <si>
    <t>cdpmxy9p</t>
  </si>
  <si>
    <t>k083</t>
  </si>
  <si>
    <t>9gynhv9e</t>
  </si>
  <si>
    <t>k084</t>
  </si>
  <si>
    <t>k085</t>
  </si>
  <si>
    <t>tdyq79sb</t>
  </si>
  <si>
    <t>k086</t>
  </si>
  <si>
    <t>k087</t>
  </si>
  <si>
    <t>k088</t>
  </si>
  <si>
    <t>k089</t>
  </si>
  <si>
    <t>pbbvwbic</t>
  </si>
  <si>
    <t>k090</t>
  </si>
  <si>
    <t>exschzdv</t>
  </si>
  <si>
    <t>k091</t>
  </si>
  <si>
    <t>k092</t>
  </si>
  <si>
    <t>k093</t>
  </si>
  <si>
    <t>k094</t>
  </si>
  <si>
    <t>k095</t>
  </si>
  <si>
    <t>ckbje36p</t>
  </si>
  <si>
    <t>k096</t>
  </si>
  <si>
    <t>44jy8mcm</t>
  </si>
  <si>
    <t>k097</t>
  </si>
  <si>
    <t>k098</t>
  </si>
  <si>
    <t>k099</t>
  </si>
  <si>
    <t>k100</t>
  </si>
  <si>
    <t>k101</t>
  </si>
  <si>
    <t>hnj8wwz7</t>
  </si>
  <si>
    <t>k102</t>
  </si>
  <si>
    <t>ksdbef7q</t>
  </si>
  <si>
    <t>k103</t>
  </si>
  <si>
    <t>iyt9umm2</t>
  </si>
  <si>
    <t>k104</t>
  </si>
  <si>
    <t>w75tfznb</t>
  </si>
  <si>
    <t>k105</t>
  </si>
  <si>
    <t>k106</t>
  </si>
  <si>
    <t>xgzbphkn</t>
  </si>
  <si>
    <t>k107</t>
  </si>
  <si>
    <t>f3k66xcr</t>
  </si>
  <si>
    <t>k108</t>
  </si>
  <si>
    <t>vdxpcyra</t>
  </si>
  <si>
    <t>k109</t>
  </si>
  <si>
    <t>4q9a5uzi</t>
  </si>
  <si>
    <t>k110</t>
  </si>
  <si>
    <t>k111</t>
  </si>
  <si>
    <t>k112</t>
  </si>
  <si>
    <t>9vgmxdba</t>
  </si>
  <si>
    <t>k113</t>
  </si>
  <si>
    <t>k114</t>
  </si>
  <si>
    <t>k115</t>
  </si>
  <si>
    <t>k116</t>
  </si>
  <si>
    <t>f6knqchv</t>
  </si>
  <si>
    <t>k117</t>
  </si>
  <si>
    <t>k118</t>
  </si>
  <si>
    <t>r5wutdgm</t>
  </si>
  <si>
    <t>k119</t>
  </si>
  <si>
    <t>h9zhmycw</t>
  </si>
  <si>
    <t>k120</t>
  </si>
  <si>
    <t>bjvy5x4r</t>
  </si>
  <si>
    <t>k121</t>
  </si>
  <si>
    <t>k122</t>
  </si>
  <si>
    <t>k123</t>
  </si>
  <si>
    <t>sqzv6dct</t>
  </si>
  <si>
    <t>k124</t>
  </si>
  <si>
    <t>k125</t>
  </si>
  <si>
    <t>k126</t>
  </si>
  <si>
    <t>k127</t>
  </si>
  <si>
    <t>k128</t>
  </si>
  <si>
    <t>ubygngxz</t>
  </si>
  <si>
    <t>k129</t>
  </si>
  <si>
    <t>k130</t>
  </si>
  <si>
    <t>4yk66465</t>
  </si>
  <si>
    <t>k131</t>
  </si>
  <si>
    <t>5m2974nw</t>
  </si>
  <si>
    <t>k132</t>
  </si>
  <si>
    <t>3yteh95i</t>
  </si>
  <si>
    <t>k133</t>
  </si>
  <si>
    <t>k134</t>
  </si>
  <si>
    <t>k135</t>
  </si>
  <si>
    <t>grpcrgtm</t>
  </si>
  <si>
    <t>k136</t>
  </si>
  <si>
    <t>k137</t>
  </si>
  <si>
    <t>k138</t>
  </si>
  <si>
    <t>k139</t>
  </si>
  <si>
    <t>3x9ng6vt</t>
  </si>
  <si>
    <t>k140</t>
  </si>
  <si>
    <t>k141</t>
  </si>
  <si>
    <t>k142</t>
  </si>
  <si>
    <t>4svztwzw</t>
  </si>
  <si>
    <t>k143</t>
  </si>
  <si>
    <t>k144</t>
  </si>
  <si>
    <t>z4trbec4</t>
  </si>
  <si>
    <t>k145</t>
  </si>
  <si>
    <t>k146</t>
  </si>
  <si>
    <t>mtmhw7r7</t>
  </si>
  <si>
    <t>k147</t>
  </si>
  <si>
    <t>k148</t>
  </si>
  <si>
    <t>bptnyfx8</t>
  </si>
  <si>
    <t>k149</t>
  </si>
  <si>
    <t>ucqsmn4r</t>
  </si>
  <si>
    <t>k150</t>
  </si>
  <si>
    <t>85rjiu2z</t>
  </si>
  <si>
    <t>k151</t>
  </si>
  <si>
    <t>fpj6x8gt</t>
  </si>
  <si>
    <t>k152</t>
  </si>
  <si>
    <t>qfssvzs9</t>
  </si>
  <si>
    <t>k153</t>
  </si>
  <si>
    <t>5jh8bvaq</t>
  </si>
  <si>
    <t>Крайова</t>
  </si>
  <si>
    <t>Анна Сергіївна</t>
  </si>
  <si>
    <t>Середня загальноосвітня школа № 161 м. Києва</t>
  </si>
  <si>
    <t>Мазур Анастасія Сергіївна</t>
  </si>
  <si>
    <t>2005-10-06</t>
  </si>
  <si>
    <t>0610a2005@gmail.com</t>
  </si>
  <si>
    <t>Борисюк</t>
  </si>
  <si>
    <t>Софія-Христина Ярославівна</t>
  </si>
  <si>
    <t>гімназії №117 ім. Лесі Українки</t>
  </si>
  <si>
    <t>Філончук Олена Миколаївна</t>
  </si>
  <si>
    <t>2005-06-03</t>
  </si>
  <si>
    <t>sonia030605@gmail.com</t>
  </si>
  <si>
    <t>Загальна кількість балів за Access</t>
  </si>
  <si>
    <t>Загальна кількість балів за Excel</t>
  </si>
  <si>
    <t>Максимум</t>
  </si>
  <si>
    <t>Загальна кількість балів за I тур</t>
  </si>
  <si>
    <t>Участь у 2 турі</t>
  </si>
  <si>
    <t>*</t>
  </si>
  <si>
    <t>Місце</t>
  </si>
  <si>
    <t>Участь у відбірково-тренувальних зборах</t>
  </si>
  <si>
    <t>-</t>
  </si>
  <si>
    <t>Загальна кількість балів</t>
  </si>
  <si>
    <t>шифр орг. комітету</t>
  </si>
  <si>
    <t>Обліковий запис ejudge на 2 турі</t>
  </si>
  <si>
    <t>При відкритті БД автоматично відкривається вікно</t>
  </si>
  <si>
    <t>Налаштовано відображення об'єктів БД у вигляді вікон</t>
  </si>
  <si>
    <t>Прибрано область навігації, область виділення, смуги прокрутки відсутні</t>
  </si>
  <si>
    <t>Додано два зображення</t>
  </si>
  <si>
    <t>Додано напис (Куди поїхати?) відповідно до зразка</t>
  </si>
  <si>
    <t>Оформлення головної форми відповідає зразку</t>
  </si>
  <si>
    <t>При кліку на верхнє зображення відкривається вікно Поїздка</t>
  </si>
  <si>
    <t>При кліку на нижнє зображення відкривається вікно Куди_поїхати</t>
  </si>
  <si>
    <t>Вікно Поїздка: Прибрано область навігації, область виділення, смуги прокрутки відсутні</t>
  </si>
  <si>
    <t>Додано два розкривних списки</t>
  </si>
  <si>
    <t>Розкривні списки містять перелік країн з відповідної таблиці</t>
  </si>
  <si>
    <t>Перелік країн відсортовано</t>
  </si>
  <si>
    <t>Значення за промовчанням: Україна, Польща та повний курс вакцинації відмічено</t>
  </si>
  <si>
    <t>Відображається інформація про поїздки з України до Польщі для вакцинованих відповідно до зразка (одразу при відкритті без додаткових втручань)</t>
  </si>
  <si>
    <t>При виборі першої країни в другому списку вона не відображається, при цьому інші країни наявні (можливо потрібне натиснення F5)</t>
  </si>
  <si>
    <t>Додано прапорець</t>
  </si>
  <si>
    <t>Додано три підписи до полів в заголовку</t>
  </si>
  <si>
    <t>При виборі країн відправлення та призначення відображається прапор другої країни (можливо потрібне натиснення F5)</t>
  </si>
  <si>
    <t>При виборі країн відправлення та призначення відображається інформація про обмеження, тестування та умови карантину для цієї пари країн (можливо потрібне натиснення F5)</t>
  </si>
  <si>
    <t>При виборі країн відправлення та призначення, а також різних значень прапорця відображається інформація про обмеження, тестування та умови карантину для цієї пари країн та відповідного статусу вакцинації (можливо потрібне натиснення F5)</t>
  </si>
  <si>
    <t>Налаштовано автоматичне оновлення інформації при зміні значень списків та прапорця</t>
  </si>
  <si>
    <t>Оформлення вікна вцілому відповідає зразку (крім прапорця)</t>
  </si>
  <si>
    <t>Оформлення прапорця відповідає зразку (за умови його функціональності)</t>
  </si>
  <si>
    <t>Редагування даних про обмеження, тестування, карантин та прапор заборонено (за умови, що дані змінюються)</t>
  </si>
  <si>
    <t>Вікно Куди_поїхати: Прибрано область навігації, область виділення, горизонтальна смуга прокрутки відсутня</t>
  </si>
  <si>
    <t>У вікні відображається інформація про 40 країн відповідно до умови</t>
  </si>
  <si>
    <t>Інформація у вікні подається за допомогою коректного запиту до бази даних (коректна при зміні даних в таблицях)</t>
  </si>
  <si>
    <t>Назви країн супроводжуються відповідними прапорами</t>
  </si>
  <si>
    <t>Коректно відображається кількість країн в переліку (в тому числі при зміні даних в таблицях)</t>
  </si>
  <si>
    <t>Тип форми - кілька елементів</t>
  </si>
  <si>
    <t>Оформлення вікна вцілому відповідає зразку</t>
  </si>
  <si>
    <t>Редагування даних в переліку заборонено (за умови, що дані змінюються)</t>
  </si>
  <si>
    <t>Прізвища членів журі, відповідальних за перевірку</t>
  </si>
  <si>
    <t>Сума балів за електронну таблицю</t>
  </si>
  <si>
    <t>Аркуш Топ 50</t>
  </si>
  <si>
    <t>Додано список із трьома значеннями за умовою</t>
  </si>
  <si>
    <t>При виборі елементу списку виділяється хоча б одна комірка відповідного рядка(для інших значень списку не виділяється) (по 2 бали для кожного елементу списку)</t>
  </si>
  <si>
    <t>При виборі елементу списку виділяються хоча б по одній комірці в кожному відповідному рядку(для інших значень списку не виділяється) (по 3 бали для кожного елементу списку)</t>
  </si>
  <si>
    <t>При виборі елементу списку виділяється відповідний рядок(для інших значень списку не виділяється) (по 3 бали для кожного елементу списку)</t>
  </si>
  <si>
    <t>Аркуш Мапа світу</t>
  </si>
  <si>
    <t>Додано діаграму</t>
  </si>
  <si>
    <t>Присутній хоча б один аеропорт</t>
  </si>
  <si>
    <t>Додані всі аеропорти</t>
  </si>
  <si>
    <t>Розташування хоча б половини аеропортів відповідає зразку</t>
  </si>
  <si>
    <t>Розташування всіх аеропортів відповідає зразку</t>
  </si>
  <si>
    <t>Площа кіл відповідає зразку (при наявності всіх аеропортів)</t>
  </si>
  <si>
    <t>При зміні пасажирообігу змінюється відповідна площа кола</t>
  </si>
  <si>
    <t>Форматування кіл відповідає зразку</t>
  </si>
  <si>
    <t>Відсутні межі діаграми, осі, назва діаграми тощо</t>
  </si>
  <si>
    <t>Аркуш Порівняльна характеристика</t>
  </si>
  <si>
    <t>Назва діаграми відповідає зразку</t>
  </si>
  <si>
    <t>На діаграмі присутні хоча б 5 стовпців</t>
  </si>
  <si>
    <t>На діаграмі присутні всі стовпці</t>
  </si>
  <si>
    <t>Дані діаграми відповідають зразку (для всіх значень)</t>
  </si>
  <si>
    <t>При зміні пасажирообігу змінюється відповідний стовпець</t>
  </si>
  <si>
    <t>Зображення стовпця відповідає зразку (літак)</t>
  </si>
  <si>
    <t>Перший та останній стовпець виділено зеленим кольором</t>
  </si>
  <si>
    <t>Прізвище члена журі, відповідального за перевірку</t>
  </si>
  <si>
    <t>Сума балів за презентацію</t>
  </si>
  <si>
    <t>Частина Векторне зображення літака</t>
  </si>
  <si>
    <t>Форма нижньої частини відповідає зразку</t>
  </si>
  <si>
    <t>Форма верхньої частини відповідає зразку</t>
  </si>
  <si>
    <t>Форма лобового вікна відповідає зразку</t>
  </si>
  <si>
    <t>Форма та положення дверей відповідає зразку</t>
  </si>
  <si>
    <t>Присутні 10 вікон</t>
  </si>
  <si>
    <t>Вікна вирівняні по вертикалі</t>
  </si>
  <si>
    <t>Вікна рівномірно розподілені по горизонталі</t>
  </si>
  <si>
    <t>Форма та положення крил відповідає зразку</t>
  </si>
  <si>
    <t>Присутня тінь від переднього крила</t>
  </si>
  <si>
    <t>Форма хвосту відповідає зразку</t>
  </si>
  <si>
    <t>Всі кольори відповідають зразку</t>
  </si>
  <si>
    <t>Частина Анімація польоту</t>
  </si>
  <si>
    <t>Траєкторія зльоту відповідає зразку</t>
  </si>
  <si>
    <t>При зльоті літак підіймає ніс</t>
  </si>
  <si>
    <t>Літак вилітає плавно</t>
  </si>
  <si>
    <t>Після зльоту літак повертається в горизонтальне положення</t>
  </si>
  <si>
    <t>Літак плавно переміщується в ліву частину слайда</t>
  </si>
  <si>
    <t>Анімація зникнення льотної смуги відповідає зразку</t>
  </si>
  <si>
    <t>Картинка віддаляється</t>
  </si>
  <si>
    <t>Картинка плавно тривалий час переміщується, створюється ефект польоту</t>
  </si>
  <si>
    <t>Траєкторія посадки відповідає зразку</t>
  </si>
  <si>
    <t>При посадці літак спочатку опускає ніс, потім вирівнюється</t>
  </si>
  <si>
    <t>Анімація появи посадочної полоси відповідає зразку</t>
  </si>
  <si>
    <t>Зображення картинки наближується при посадці</t>
  </si>
  <si>
    <t>Член журі, який перевіряв роботу</t>
  </si>
  <si>
    <t>Сума балів за тестовий процесор</t>
  </si>
  <si>
    <t>Тест №29</t>
  </si>
  <si>
    <t>Тест №30</t>
  </si>
  <si>
    <t>Тест №31</t>
  </si>
  <si>
    <t>Тест №32</t>
  </si>
  <si>
    <t>Тест №33</t>
  </si>
  <si>
    <t>Тест №34</t>
  </si>
  <si>
    <t>Тест №35</t>
  </si>
  <si>
    <t>Тест №36</t>
  </si>
  <si>
    <t>Тест №37</t>
  </si>
  <si>
    <t>Тест №38</t>
  </si>
  <si>
    <t>Тест №39</t>
  </si>
  <si>
    <t>Тест №40</t>
  </si>
  <si>
    <t>Тест №41</t>
  </si>
  <si>
    <t>Тест №42</t>
  </si>
  <si>
    <t>Тест №43</t>
  </si>
  <si>
    <t>Тест №44</t>
  </si>
  <si>
    <t>Тест №45</t>
  </si>
  <si>
    <t>Тест №46</t>
  </si>
  <si>
    <t>Тест №47</t>
  </si>
  <si>
    <t>Тест №48</t>
  </si>
  <si>
    <t>Тест №49</t>
  </si>
  <si>
    <t>Тест №50</t>
  </si>
  <si>
    <t>Тест №51</t>
  </si>
  <si>
    <t>Тест №52</t>
  </si>
  <si>
    <t>Тест №53</t>
  </si>
  <si>
    <t>Тест №54</t>
  </si>
  <si>
    <t>Тест №55</t>
  </si>
  <si>
    <t>Тест №56</t>
  </si>
  <si>
    <t>Тест №57</t>
  </si>
  <si>
    <t>Тест №58</t>
  </si>
  <si>
    <t>Тест №59</t>
  </si>
  <si>
    <t>Тест №60</t>
  </si>
  <si>
    <t>Тест №61</t>
  </si>
  <si>
    <t>Тест №62</t>
  </si>
  <si>
    <t>Тест №63</t>
  </si>
  <si>
    <t>Потієнко В.О.</t>
  </si>
  <si>
    <t>Федорів Л.А., Скляр І.В.</t>
  </si>
  <si>
    <t>Речич Н.В.</t>
  </si>
  <si>
    <t>Гогерчак Г.І.</t>
  </si>
  <si>
    <t xml:space="preserve"> </t>
  </si>
  <si>
    <t>Обрізан К.М.</t>
  </si>
  <si>
    <t>Ривкінд Й.Я.</t>
  </si>
  <si>
    <t>Рибак О.С.</t>
  </si>
  <si>
    <t>Варзар Є.А.</t>
  </si>
  <si>
    <t>Шифр журі</t>
  </si>
  <si>
    <t>Сума балів за 2 тур</t>
  </si>
  <si>
    <t>Сума балів за БД</t>
  </si>
  <si>
    <t>Сума балів за 1 тур</t>
  </si>
  <si>
    <t>login</t>
  </si>
  <si>
    <t>1 тур ІІІ етапу</t>
  </si>
  <si>
    <t>2 тур ІІІ етапу</t>
  </si>
  <si>
    <t>1 тур відборів</t>
  </si>
  <si>
    <t>2 тур відборів</t>
  </si>
  <si>
    <t>∑</t>
  </si>
  <si>
    <t>Залік</t>
  </si>
  <si>
    <t>Участь у IV етапі</t>
  </si>
  <si>
    <t>учасник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</si>
</sst>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00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indexed="81"/>
      <name val="Arial Narrow"/>
      <family val="2"/>
      <charset val="204"/>
    </font>
    <font>
      <u/>
      <sz val="12"/>
      <name val="Arial Narrow"/>
      <family val="2"/>
      <charset val="204"/>
    </font>
    <font>
      <sz val="12"/>
      <color indexed="81"/>
      <name val="Tahoma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1"/>
      <name val="Tahoma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name val="Calibri"/>
      <family val="2"/>
      <charset val="204"/>
    </font>
    <font>
      <sz val="12"/>
      <color rgb="FF00000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F8080"/>
      </patternFill>
    </fill>
    <fill>
      <patternFill patternType="solid">
        <fgColor rgb="FFFF99FF"/>
        <bgColor rgb="FFFF0000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43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43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5" fillId="0" borderId="0" applyNumberFormat="0" applyFill="0" applyBorder="0" applyAlignment="0" applyProtection="0"/>
    <xf numFmtId="0" fontId="12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3" fillId="0" borderId="1" xfId="2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9" fillId="0" borderId="1" xfId="1" applyFont="1" applyFill="1" applyBorder="1"/>
    <xf numFmtId="0" fontId="11" fillId="0" borderId="1" xfId="0" applyFont="1" applyFill="1" applyBorder="1" applyAlignment="1">
      <alignment horizontal="center" textRotation="90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13" fillId="0" borderId="1" xfId="5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/>
    <xf numFmtId="0" fontId="11" fillId="0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vertical="center" textRotation="90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vertical="center" textRotation="90" wrapText="1"/>
    </xf>
    <xf numFmtId="0" fontId="4" fillId="8" borderId="1" xfId="0" applyFont="1" applyFill="1" applyBorder="1" applyAlignment="1">
      <alignment horizont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4" fillId="15" borderId="1" xfId="0" applyFont="1" applyFill="1" applyBorder="1" applyAlignment="1">
      <alignment horizontal="center" vertical="center" textRotation="90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right" textRotation="90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6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18" fillId="0" borderId="1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Hyperlink" xfId="4"/>
    <cellStyle name="Гіперпосилання" xfId="1" builtinId="8"/>
    <cellStyle name="Звичайний" xfId="0" builtinId="0"/>
    <cellStyle name="Звичайний 2" xfId="2"/>
    <cellStyle name="Звичайний 3" xfId="5"/>
    <cellStyle name="Звичайний 4" xfId="6"/>
    <cellStyle name="Звичайний 4 2" xfId="7"/>
    <cellStyle name="Обычный 2" xfId="3"/>
  </cellStyles>
  <dxfs count="0"/>
  <tableStyles count="0" defaultTableStyle="TableStyleMedium2" defaultPivotStyle="PivotStyleLight16"/>
  <colors>
    <mruColors>
      <color rgb="FF99FF99"/>
      <color rgb="FFFF99FF"/>
      <color rgb="FFFF99CC"/>
      <color rgb="FFFFFF99"/>
      <color rgb="FF99CCFF"/>
      <color rgb="FFCCECFF"/>
      <color rgb="FFFFFFCC"/>
      <color rgb="FFCCFFCC"/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ta140407@gmail.com" TargetMode="External"/><Relationship Id="rId13" Type="http://schemas.openxmlformats.org/officeDocument/2006/relationships/hyperlink" Target="mailto:vova.dolgopyatov.ua@gmail.com" TargetMode="External"/><Relationship Id="rId3" Type="http://schemas.openxmlformats.org/officeDocument/2006/relationships/hyperlink" Target="mailto:Sharykingleb@gmail.com" TargetMode="External"/><Relationship Id="rId7" Type="http://schemas.openxmlformats.org/officeDocument/2006/relationships/hyperlink" Target="mailto:ihnatusha@lic145.kiev.ua" TargetMode="External"/><Relationship Id="rId12" Type="http://schemas.openxmlformats.org/officeDocument/2006/relationships/hyperlink" Target="mailto:svitlanagutsal@gmail.com" TargetMode="External"/><Relationship Id="rId2" Type="http://schemas.openxmlformats.org/officeDocument/2006/relationships/hyperlink" Target="mailto:fresserslegend@gmail.com" TargetMode="External"/><Relationship Id="rId16" Type="http://schemas.openxmlformats.org/officeDocument/2006/relationships/comments" Target="../comments1.xml"/><Relationship Id="rId1" Type="http://schemas.openxmlformats.org/officeDocument/2006/relationships/hyperlink" Target="mailto:alexlyulchak14@gmail.com" TargetMode="External"/><Relationship Id="rId6" Type="http://schemas.openxmlformats.org/officeDocument/2006/relationships/hyperlink" Target="mailto:ruslanajzatulin620@gmail.com" TargetMode="External"/><Relationship Id="rId11" Type="http://schemas.openxmlformats.org/officeDocument/2006/relationships/hyperlink" Target="mailto:holubihor@gmail.com" TargetMode="External"/><Relationship Id="rId5" Type="http://schemas.openxmlformats.org/officeDocument/2006/relationships/hyperlink" Target="mailto:kseniaprigodska14@gmail.com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timofei.bogomaz@gmail.com" TargetMode="External"/><Relationship Id="rId4" Type="http://schemas.openxmlformats.org/officeDocument/2006/relationships/hyperlink" Target="mailto:Alyna.tym@gmail.com" TargetMode="External"/><Relationship Id="rId9" Type="http://schemas.openxmlformats.org/officeDocument/2006/relationships/hyperlink" Target="mailto:dem.volodymyrrr@gmai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C156"/>
  <sheetViews>
    <sheetView zoomScaleNormal="100" workbookViewId="0"/>
  </sheetViews>
  <sheetFormatPr defaultRowHeight="15.75" customHeight="1" x14ac:dyDescent="0.25"/>
  <cols>
    <col min="1" max="1" width="14.42578125" style="8" customWidth="1"/>
    <col min="2" max="2" width="25.5703125" style="8" hidden="1" customWidth="1"/>
    <col min="3" max="3" width="3.5703125" style="3" customWidth="1"/>
    <col min="4" max="4" width="3.140625" style="3" customWidth="1"/>
    <col min="5" max="5" width="100.5703125" style="8" hidden="1" customWidth="1"/>
    <col min="6" max="6" width="17.28515625" style="8" customWidth="1"/>
    <col min="7" max="7" width="30.42578125" style="8" hidden="1" customWidth="1"/>
    <col min="8" max="8" width="12.7109375" style="3" hidden="1" customWidth="1"/>
    <col min="9" max="9" width="35.7109375" style="8" hidden="1" customWidth="1"/>
    <col min="10" max="10" width="11" style="3" hidden="1" customWidth="1"/>
    <col min="11" max="11" width="9.5703125" style="3" hidden="1" customWidth="1"/>
    <col min="12" max="12" width="11.85546875" style="3" customWidth="1"/>
    <col min="13" max="13" width="7.85546875" style="3" customWidth="1"/>
    <col min="14" max="14" width="9.28515625" style="3" customWidth="1"/>
    <col min="15" max="15" width="9.5703125" style="3" customWidth="1"/>
    <col min="16" max="29" width="3.28515625" style="3" customWidth="1"/>
    <col min="30" max="30" width="10.140625" style="3" customWidth="1"/>
    <col min="31" max="58" width="3.28515625" style="3" customWidth="1"/>
    <col min="59" max="1016" width="11.5703125" style="8"/>
    <col min="1017" max="16384" width="9.140625" style="8"/>
  </cols>
  <sheetData>
    <row r="1" spans="1:1017" s="9" customFormat="1" ht="66" customHeight="1" x14ac:dyDescent="0.25">
      <c r="A1" s="9" t="s">
        <v>361</v>
      </c>
      <c r="C1" s="11" t="s">
        <v>362</v>
      </c>
      <c r="D1" s="11" t="s">
        <v>363</v>
      </c>
      <c r="F1" s="9" t="s">
        <v>367</v>
      </c>
      <c r="G1" s="12"/>
      <c r="H1" s="10"/>
      <c r="I1" s="12"/>
      <c r="J1" s="10"/>
      <c r="K1" s="10"/>
      <c r="L1" s="10" t="s">
        <v>433</v>
      </c>
      <c r="M1" s="10" t="s">
        <v>762</v>
      </c>
      <c r="N1" s="2" t="s">
        <v>761</v>
      </c>
      <c r="O1" s="2" t="s">
        <v>758</v>
      </c>
      <c r="P1" s="11" t="s">
        <v>435</v>
      </c>
      <c r="Q1" s="11" t="s">
        <v>436</v>
      </c>
      <c r="R1" s="11" t="s">
        <v>437</v>
      </c>
      <c r="S1" s="11" t="s">
        <v>438</v>
      </c>
      <c r="T1" s="11" t="s">
        <v>439</v>
      </c>
      <c r="U1" s="11" t="s">
        <v>440</v>
      </c>
      <c r="V1" s="11" t="s">
        <v>441</v>
      </c>
      <c r="W1" s="11" t="s">
        <v>442</v>
      </c>
      <c r="X1" s="11" t="s">
        <v>443</v>
      </c>
      <c r="Y1" s="11" t="s">
        <v>444</v>
      </c>
      <c r="Z1" s="11" t="s">
        <v>445</v>
      </c>
      <c r="AA1" s="11" t="s">
        <v>446</v>
      </c>
      <c r="AB1" s="11" t="s">
        <v>447</v>
      </c>
      <c r="AC1" s="11" t="s">
        <v>448</v>
      </c>
      <c r="AD1" s="2" t="s">
        <v>759</v>
      </c>
      <c r="AE1" s="11" t="s">
        <v>435</v>
      </c>
      <c r="AF1" s="11" t="s">
        <v>436</v>
      </c>
      <c r="AG1" s="11" t="s">
        <v>437</v>
      </c>
      <c r="AH1" s="11" t="s">
        <v>438</v>
      </c>
      <c r="AI1" s="11" t="s">
        <v>439</v>
      </c>
      <c r="AJ1" s="11" t="s">
        <v>440</v>
      </c>
      <c r="AK1" s="11" t="s">
        <v>441</v>
      </c>
      <c r="AL1" s="11" t="s">
        <v>442</v>
      </c>
      <c r="AM1" s="11" t="s">
        <v>443</v>
      </c>
      <c r="AN1" s="11" t="s">
        <v>444</v>
      </c>
      <c r="AO1" s="11" t="s">
        <v>445</v>
      </c>
      <c r="AP1" s="11" t="s">
        <v>446</v>
      </c>
      <c r="AQ1" s="11" t="s">
        <v>447</v>
      </c>
      <c r="AR1" s="11" t="s">
        <v>448</v>
      </c>
      <c r="AS1" s="11" t="s">
        <v>449</v>
      </c>
      <c r="AT1" s="11" t="s">
        <v>450</v>
      </c>
      <c r="AU1" s="11" t="s">
        <v>451</v>
      </c>
      <c r="AV1" s="11" t="s">
        <v>452</v>
      </c>
      <c r="AW1" s="11" t="s">
        <v>453</v>
      </c>
      <c r="AX1" s="11" t="s">
        <v>454</v>
      </c>
      <c r="AY1" s="11" t="s">
        <v>455</v>
      </c>
      <c r="AZ1" s="11" t="s">
        <v>456</v>
      </c>
      <c r="BA1" s="11" t="s">
        <v>457</v>
      </c>
      <c r="BB1" s="11" t="s">
        <v>458</v>
      </c>
      <c r="BC1" s="11" t="s">
        <v>459</v>
      </c>
      <c r="BD1" s="11" t="s">
        <v>460</v>
      </c>
      <c r="BE1" s="11" t="s">
        <v>461</v>
      </c>
      <c r="BF1" s="11" t="s">
        <v>462</v>
      </c>
    </row>
    <row r="2" spans="1:1017" s="9" customFormat="1" ht="20.25" hidden="1" customHeight="1" x14ac:dyDescent="0.25">
      <c r="C2" s="11"/>
      <c r="D2" s="17">
        <v>0</v>
      </c>
      <c r="G2" s="12"/>
      <c r="H2" s="10"/>
      <c r="I2" s="12"/>
      <c r="J2" s="10"/>
      <c r="K2" s="10"/>
      <c r="L2" s="9" t="s">
        <v>760</v>
      </c>
      <c r="N2" s="9">
        <f t="shared" ref="N2:N33" si="0">SUM(O2,AD2)</f>
        <v>200</v>
      </c>
      <c r="O2" s="9">
        <f t="shared" ref="O2:O33" si="1">SUM(P2:AC2)</f>
        <v>100</v>
      </c>
      <c r="P2" s="9">
        <v>7</v>
      </c>
      <c r="Q2" s="9">
        <v>1</v>
      </c>
      <c r="R2" s="9">
        <v>10</v>
      </c>
      <c r="S2" s="9">
        <v>11</v>
      </c>
      <c r="T2" s="9">
        <v>1</v>
      </c>
      <c r="U2" s="9">
        <v>17</v>
      </c>
      <c r="V2" s="9">
        <v>3</v>
      </c>
      <c r="W2" s="9">
        <v>15</v>
      </c>
      <c r="X2" s="9">
        <v>5</v>
      </c>
      <c r="Y2" s="9">
        <v>4</v>
      </c>
      <c r="Z2" s="9">
        <v>1</v>
      </c>
      <c r="AA2" s="9">
        <v>15</v>
      </c>
      <c r="AB2" s="9">
        <v>7</v>
      </c>
      <c r="AC2" s="9">
        <v>3</v>
      </c>
      <c r="AD2" s="9">
        <f t="shared" ref="AD2:AD33" si="2">SUM(AE2:BF2)</f>
        <v>100</v>
      </c>
      <c r="AE2" s="9">
        <v>3</v>
      </c>
      <c r="AF2" s="9">
        <v>3</v>
      </c>
      <c r="AG2" s="9">
        <v>3</v>
      </c>
      <c r="AH2" s="9">
        <v>3</v>
      </c>
      <c r="AI2" s="9">
        <v>4</v>
      </c>
      <c r="AJ2" s="9">
        <v>2</v>
      </c>
      <c r="AK2" s="9">
        <v>4</v>
      </c>
      <c r="AL2" s="9">
        <v>2</v>
      </c>
      <c r="AM2" s="9">
        <v>2</v>
      </c>
      <c r="AN2" s="9">
        <v>5</v>
      </c>
      <c r="AO2" s="9">
        <v>4</v>
      </c>
      <c r="AP2" s="9">
        <v>4</v>
      </c>
      <c r="AQ2" s="9">
        <v>3</v>
      </c>
      <c r="AR2" s="9">
        <v>4</v>
      </c>
      <c r="AS2" s="9">
        <v>3</v>
      </c>
      <c r="AT2" s="9">
        <v>5</v>
      </c>
      <c r="AU2" s="9">
        <v>3</v>
      </c>
      <c r="AV2" s="9">
        <v>3</v>
      </c>
      <c r="AW2" s="9">
        <v>6</v>
      </c>
      <c r="AX2" s="9">
        <v>3</v>
      </c>
      <c r="AY2" s="9">
        <v>3</v>
      </c>
      <c r="AZ2" s="9">
        <v>4</v>
      </c>
      <c r="BA2" s="9">
        <v>4</v>
      </c>
      <c r="BB2" s="9">
        <v>3</v>
      </c>
      <c r="BC2" s="9">
        <v>5</v>
      </c>
      <c r="BD2" s="9">
        <v>3</v>
      </c>
      <c r="BE2" s="9">
        <v>3</v>
      </c>
      <c r="BF2" s="9">
        <v>6</v>
      </c>
    </row>
    <row r="3" spans="1:1017" s="9" customFormat="1" ht="18" customHeight="1" x14ac:dyDescent="0.25">
      <c r="A3" s="8" t="s">
        <v>93</v>
      </c>
      <c r="B3" s="8"/>
      <c r="C3" s="3">
        <v>8</v>
      </c>
      <c r="D3" s="3">
        <v>9</v>
      </c>
      <c r="E3" s="8"/>
      <c r="F3" s="8" t="s">
        <v>9</v>
      </c>
      <c r="G3" s="8"/>
      <c r="H3" s="4"/>
      <c r="I3" s="8"/>
      <c r="J3" s="8"/>
      <c r="K3" s="8"/>
      <c r="L3" s="3" t="s">
        <v>557</v>
      </c>
      <c r="M3" s="3" t="s">
        <v>763</v>
      </c>
      <c r="N3" s="3">
        <f t="shared" si="0"/>
        <v>103</v>
      </c>
      <c r="O3" s="9">
        <f t="shared" si="1"/>
        <v>50</v>
      </c>
      <c r="P3" s="3">
        <v>7</v>
      </c>
      <c r="Q3" s="3">
        <v>1</v>
      </c>
      <c r="R3" s="3">
        <v>10</v>
      </c>
      <c r="S3" s="3">
        <v>11</v>
      </c>
      <c r="T3" s="3">
        <v>1</v>
      </c>
      <c r="U3" s="3">
        <v>17</v>
      </c>
      <c r="V3" s="3">
        <v>3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9">
        <f t="shared" si="2"/>
        <v>53</v>
      </c>
      <c r="AE3" s="3">
        <v>3</v>
      </c>
      <c r="AF3" s="3">
        <v>3</v>
      </c>
      <c r="AG3" s="3">
        <v>3</v>
      </c>
      <c r="AH3" s="3">
        <v>3</v>
      </c>
      <c r="AI3" s="3">
        <v>4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4</v>
      </c>
      <c r="AP3" s="3">
        <v>4</v>
      </c>
      <c r="AQ3" s="3">
        <v>3</v>
      </c>
      <c r="AR3" s="3">
        <v>4</v>
      </c>
      <c r="AS3" s="3">
        <v>3</v>
      </c>
      <c r="AT3" s="3">
        <v>0</v>
      </c>
      <c r="AU3" s="3">
        <v>0</v>
      </c>
      <c r="AV3" s="3">
        <v>0</v>
      </c>
      <c r="AW3" s="3">
        <v>0</v>
      </c>
      <c r="AX3" s="3">
        <v>3</v>
      </c>
      <c r="AY3" s="3">
        <v>3</v>
      </c>
      <c r="AZ3" s="3">
        <v>4</v>
      </c>
      <c r="BA3" s="3">
        <v>4</v>
      </c>
      <c r="BB3" s="3">
        <v>3</v>
      </c>
      <c r="BC3" s="3">
        <v>0</v>
      </c>
      <c r="BD3" s="3">
        <v>0</v>
      </c>
      <c r="BE3" s="3">
        <v>0</v>
      </c>
      <c r="BF3" s="3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</row>
    <row r="4" spans="1:1017" ht="15.75" customHeight="1" x14ac:dyDescent="0.25">
      <c r="A4" s="8" t="s">
        <v>21</v>
      </c>
      <c r="C4" s="3">
        <v>9</v>
      </c>
      <c r="D4" s="3">
        <v>9</v>
      </c>
      <c r="F4" s="8" t="s">
        <v>3</v>
      </c>
      <c r="H4" s="4"/>
      <c r="J4" s="8"/>
      <c r="K4" s="8"/>
      <c r="L4" s="3" t="s">
        <v>733</v>
      </c>
      <c r="M4" s="3" t="s">
        <v>763</v>
      </c>
      <c r="N4" s="3">
        <f t="shared" si="0"/>
        <v>71</v>
      </c>
      <c r="O4" s="9">
        <f t="shared" si="1"/>
        <v>30</v>
      </c>
      <c r="P4" s="3">
        <v>7</v>
      </c>
      <c r="Q4" s="3">
        <v>1</v>
      </c>
      <c r="R4" s="3">
        <v>10</v>
      </c>
      <c r="S4" s="3">
        <v>11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9">
        <f t="shared" si="2"/>
        <v>41</v>
      </c>
      <c r="AE4" s="3">
        <v>3</v>
      </c>
      <c r="AF4" s="3">
        <v>3</v>
      </c>
      <c r="AG4" s="3">
        <v>3</v>
      </c>
      <c r="AH4" s="3">
        <v>3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4</v>
      </c>
      <c r="AP4" s="3">
        <v>4</v>
      </c>
      <c r="AQ4" s="3">
        <v>3</v>
      </c>
      <c r="AR4" s="3">
        <v>0</v>
      </c>
      <c r="AS4" s="3">
        <v>3</v>
      </c>
      <c r="AT4" s="3">
        <v>0</v>
      </c>
      <c r="AU4" s="3">
        <v>0</v>
      </c>
      <c r="AV4" s="3">
        <v>0</v>
      </c>
      <c r="AW4" s="3">
        <v>0</v>
      </c>
      <c r="AX4" s="3">
        <v>3</v>
      </c>
      <c r="AY4" s="3">
        <v>3</v>
      </c>
      <c r="AZ4" s="3">
        <v>4</v>
      </c>
      <c r="BA4" s="3">
        <v>0</v>
      </c>
      <c r="BB4" s="3">
        <v>3</v>
      </c>
      <c r="BC4" s="3">
        <v>0</v>
      </c>
      <c r="BD4" s="3">
        <v>0</v>
      </c>
      <c r="BE4" s="3">
        <v>0</v>
      </c>
      <c r="BF4" s="3">
        <v>0</v>
      </c>
    </row>
    <row r="5" spans="1:1017" ht="15.75" customHeight="1" x14ac:dyDescent="0.25">
      <c r="A5" s="8" t="s">
        <v>97</v>
      </c>
      <c r="C5" s="3">
        <v>8</v>
      </c>
      <c r="D5" s="3">
        <v>9</v>
      </c>
      <c r="F5" s="8" t="s">
        <v>12</v>
      </c>
      <c r="H5" s="4"/>
      <c r="J5" s="8"/>
      <c r="K5" s="8"/>
      <c r="L5" s="3" t="s">
        <v>698</v>
      </c>
      <c r="M5" s="3" t="s">
        <v>763</v>
      </c>
      <c r="N5" s="3">
        <f t="shared" si="0"/>
        <v>70</v>
      </c>
      <c r="O5" s="9">
        <f t="shared" si="1"/>
        <v>39</v>
      </c>
      <c r="P5" s="3">
        <v>7</v>
      </c>
      <c r="Q5" s="3">
        <v>1</v>
      </c>
      <c r="R5" s="3">
        <v>0</v>
      </c>
      <c r="S5" s="3">
        <v>11</v>
      </c>
      <c r="T5" s="3">
        <v>0</v>
      </c>
      <c r="U5" s="3">
        <v>0</v>
      </c>
      <c r="V5" s="3">
        <v>0</v>
      </c>
      <c r="W5" s="3">
        <v>15</v>
      </c>
      <c r="X5" s="3">
        <v>5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9">
        <f t="shared" si="2"/>
        <v>31</v>
      </c>
      <c r="AE5" s="3">
        <v>3</v>
      </c>
      <c r="AF5" s="3">
        <v>3</v>
      </c>
      <c r="AG5" s="3">
        <v>0</v>
      </c>
      <c r="AH5" s="3">
        <v>3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4</v>
      </c>
      <c r="AP5" s="3">
        <v>0</v>
      </c>
      <c r="AQ5" s="3">
        <v>3</v>
      </c>
      <c r="AR5" s="3">
        <v>0</v>
      </c>
      <c r="AS5" s="3">
        <v>3</v>
      </c>
      <c r="AT5" s="3">
        <v>0</v>
      </c>
      <c r="AU5" s="3">
        <v>0</v>
      </c>
      <c r="AV5" s="3">
        <v>0</v>
      </c>
      <c r="AW5" s="3">
        <v>0</v>
      </c>
      <c r="AX5" s="3">
        <v>3</v>
      </c>
      <c r="AY5" s="3">
        <v>0</v>
      </c>
      <c r="AZ5" s="3">
        <v>4</v>
      </c>
      <c r="BA5" s="3">
        <v>0</v>
      </c>
      <c r="BB5" s="3">
        <v>3</v>
      </c>
      <c r="BC5" s="3">
        <v>0</v>
      </c>
      <c r="BD5" s="3">
        <v>0</v>
      </c>
      <c r="BE5" s="3">
        <v>0</v>
      </c>
      <c r="BF5" s="3">
        <v>0</v>
      </c>
    </row>
    <row r="6" spans="1:1017" ht="15.75" customHeight="1" x14ac:dyDescent="0.25">
      <c r="A6" s="8" t="s">
        <v>262</v>
      </c>
      <c r="C6" s="3">
        <v>9</v>
      </c>
      <c r="D6" s="3">
        <v>9</v>
      </c>
      <c r="F6" s="8" t="s">
        <v>9</v>
      </c>
      <c r="H6" s="4"/>
      <c r="J6" s="8"/>
      <c r="K6" s="8"/>
      <c r="L6" s="3" t="s">
        <v>525</v>
      </c>
      <c r="M6" s="3" t="s">
        <v>763</v>
      </c>
      <c r="N6" s="3">
        <f t="shared" si="0"/>
        <v>70</v>
      </c>
      <c r="O6" s="9">
        <f t="shared" si="1"/>
        <v>29</v>
      </c>
      <c r="P6" s="3">
        <v>7</v>
      </c>
      <c r="Q6" s="3">
        <v>1</v>
      </c>
      <c r="R6" s="3">
        <v>10</v>
      </c>
      <c r="S6" s="3">
        <v>11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9">
        <f t="shared" si="2"/>
        <v>41</v>
      </c>
      <c r="AE6" s="3">
        <v>3</v>
      </c>
      <c r="AF6" s="3">
        <v>3</v>
      </c>
      <c r="AG6" s="3">
        <v>3</v>
      </c>
      <c r="AH6" s="3">
        <v>3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4</v>
      </c>
      <c r="AP6" s="3">
        <v>4</v>
      </c>
      <c r="AQ6" s="3">
        <v>3</v>
      </c>
      <c r="AR6" s="3">
        <v>0</v>
      </c>
      <c r="AS6" s="3">
        <v>3</v>
      </c>
      <c r="AT6" s="3">
        <v>0</v>
      </c>
      <c r="AU6" s="3">
        <v>0</v>
      </c>
      <c r="AV6" s="3">
        <v>0</v>
      </c>
      <c r="AW6" s="3">
        <v>0</v>
      </c>
      <c r="AX6" s="3">
        <v>3</v>
      </c>
      <c r="AY6" s="3">
        <v>3</v>
      </c>
      <c r="AZ6" s="3">
        <v>4</v>
      </c>
      <c r="BA6" s="3">
        <v>0</v>
      </c>
      <c r="BB6" s="3">
        <v>3</v>
      </c>
      <c r="BC6" s="3">
        <v>0</v>
      </c>
      <c r="BD6" s="3">
        <v>0</v>
      </c>
      <c r="BE6" s="3">
        <v>0</v>
      </c>
      <c r="BF6" s="3">
        <v>0</v>
      </c>
    </row>
    <row r="7" spans="1:1017" ht="15.75" customHeight="1" x14ac:dyDescent="0.25">
      <c r="A7" s="8" t="s">
        <v>269</v>
      </c>
      <c r="C7" s="3">
        <v>9</v>
      </c>
      <c r="D7" s="3">
        <v>9</v>
      </c>
      <c r="F7" s="8" t="s">
        <v>9</v>
      </c>
      <c r="H7" s="4"/>
      <c r="J7" s="8"/>
      <c r="K7" s="8"/>
      <c r="L7" s="3" t="s">
        <v>637</v>
      </c>
      <c r="M7" s="3" t="s">
        <v>763</v>
      </c>
      <c r="N7" s="3">
        <f t="shared" si="0"/>
        <v>70</v>
      </c>
      <c r="O7" s="9">
        <f t="shared" si="1"/>
        <v>29</v>
      </c>
      <c r="P7" s="3">
        <v>7</v>
      </c>
      <c r="Q7" s="3">
        <v>1</v>
      </c>
      <c r="R7" s="3">
        <v>10</v>
      </c>
      <c r="S7" s="3">
        <v>11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9">
        <f t="shared" si="2"/>
        <v>41</v>
      </c>
      <c r="AE7" s="3">
        <v>3</v>
      </c>
      <c r="AF7" s="3">
        <v>3</v>
      </c>
      <c r="AG7" s="3">
        <v>3</v>
      </c>
      <c r="AH7" s="3">
        <v>3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4</v>
      </c>
      <c r="AP7" s="3">
        <v>4</v>
      </c>
      <c r="AQ7" s="3">
        <v>3</v>
      </c>
      <c r="AR7" s="3">
        <v>0</v>
      </c>
      <c r="AS7" s="3">
        <v>3</v>
      </c>
      <c r="AT7" s="3">
        <v>0</v>
      </c>
      <c r="AU7" s="3">
        <v>0</v>
      </c>
      <c r="AV7" s="3">
        <v>0</v>
      </c>
      <c r="AW7" s="3">
        <v>0</v>
      </c>
      <c r="AX7" s="3">
        <v>3</v>
      </c>
      <c r="AY7" s="3">
        <v>3</v>
      </c>
      <c r="AZ7" s="3">
        <v>4</v>
      </c>
      <c r="BA7" s="3">
        <v>0</v>
      </c>
      <c r="BB7" s="3">
        <v>3</v>
      </c>
      <c r="BC7" s="3">
        <v>0</v>
      </c>
      <c r="BD7" s="3">
        <v>0</v>
      </c>
      <c r="BE7" s="3">
        <v>0</v>
      </c>
      <c r="BF7" s="3">
        <v>0</v>
      </c>
    </row>
    <row r="8" spans="1:1017" ht="15.75" customHeight="1" x14ac:dyDescent="0.25">
      <c r="A8" s="8" t="s">
        <v>24</v>
      </c>
      <c r="C8" s="3">
        <v>9</v>
      </c>
      <c r="D8" s="3">
        <v>9</v>
      </c>
      <c r="F8" s="8" t="s">
        <v>3</v>
      </c>
      <c r="H8" s="4"/>
      <c r="J8" s="8"/>
      <c r="K8" s="8"/>
      <c r="L8" s="3" t="s">
        <v>685</v>
      </c>
      <c r="M8" s="3" t="s">
        <v>763</v>
      </c>
      <c r="N8" s="3">
        <f t="shared" si="0"/>
        <v>69</v>
      </c>
      <c r="O8" s="9">
        <f t="shared" si="1"/>
        <v>29</v>
      </c>
      <c r="P8" s="3">
        <v>7</v>
      </c>
      <c r="Q8" s="3">
        <v>1</v>
      </c>
      <c r="R8" s="3">
        <v>10</v>
      </c>
      <c r="S8" s="3">
        <v>11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9">
        <f t="shared" si="2"/>
        <v>40</v>
      </c>
      <c r="AE8" s="3">
        <v>3</v>
      </c>
      <c r="AF8" s="3">
        <v>3</v>
      </c>
      <c r="AG8" s="3">
        <v>3</v>
      </c>
      <c r="AH8" s="3">
        <v>0</v>
      </c>
      <c r="AI8" s="3">
        <v>0</v>
      </c>
      <c r="AJ8" s="3">
        <v>2</v>
      </c>
      <c r="AK8" s="3">
        <v>0</v>
      </c>
      <c r="AL8" s="3">
        <v>2</v>
      </c>
      <c r="AM8" s="3">
        <v>0</v>
      </c>
      <c r="AN8" s="3">
        <v>0</v>
      </c>
      <c r="AO8" s="3">
        <v>4</v>
      </c>
      <c r="AP8" s="3">
        <v>4</v>
      </c>
      <c r="AQ8" s="3">
        <v>3</v>
      </c>
      <c r="AR8" s="3">
        <v>0</v>
      </c>
      <c r="AS8" s="3">
        <v>3</v>
      </c>
      <c r="AT8" s="3">
        <v>0</v>
      </c>
      <c r="AU8" s="3">
        <v>0</v>
      </c>
      <c r="AV8" s="3">
        <v>0</v>
      </c>
      <c r="AW8" s="3">
        <v>0</v>
      </c>
      <c r="AX8" s="3">
        <v>3</v>
      </c>
      <c r="AY8" s="3">
        <v>3</v>
      </c>
      <c r="AZ8" s="3">
        <v>4</v>
      </c>
      <c r="BA8" s="3">
        <v>0</v>
      </c>
      <c r="BB8" s="3">
        <v>3</v>
      </c>
      <c r="BC8" s="3">
        <v>0</v>
      </c>
      <c r="BD8" s="3">
        <v>0</v>
      </c>
      <c r="BE8" s="3">
        <v>0</v>
      </c>
      <c r="BF8" s="3">
        <v>0</v>
      </c>
    </row>
    <row r="9" spans="1:1017" ht="15.75" customHeight="1" x14ac:dyDescent="0.25">
      <c r="A9" s="8" t="s">
        <v>427</v>
      </c>
      <c r="C9" s="3">
        <v>8</v>
      </c>
      <c r="D9" s="3">
        <v>9</v>
      </c>
      <c r="E9" s="7"/>
      <c r="F9" s="8" t="s">
        <v>3</v>
      </c>
      <c r="H9" s="4"/>
      <c r="J9" s="8"/>
      <c r="K9" s="8"/>
      <c r="L9" s="3" t="s">
        <v>614</v>
      </c>
      <c r="M9" s="3" t="s">
        <v>763</v>
      </c>
      <c r="N9" s="3">
        <f t="shared" si="0"/>
        <v>68</v>
      </c>
      <c r="O9" s="9">
        <f t="shared" si="1"/>
        <v>65</v>
      </c>
      <c r="P9" s="3">
        <v>7</v>
      </c>
      <c r="Q9" s="3">
        <v>1</v>
      </c>
      <c r="R9" s="3">
        <v>10</v>
      </c>
      <c r="S9" s="3">
        <v>11</v>
      </c>
      <c r="T9" s="3">
        <v>1</v>
      </c>
      <c r="U9" s="3">
        <v>0</v>
      </c>
      <c r="V9" s="3">
        <v>0</v>
      </c>
      <c r="W9" s="3">
        <v>15</v>
      </c>
      <c r="X9" s="3">
        <v>5</v>
      </c>
      <c r="Y9" s="3">
        <v>0</v>
      </c>
      <c r="Z9" s="3">
        <v>0</v>
      </c>
      <c r="AA9" s="3">
        <v>15</v>
      </c>
      <c r="AB9" s="3">
        <v>0</v>
      </c>
      <c r="AC9" s="3">
        <v>0</v>
      </c>
      <c r="AD9" s="9">
        <f t="shared" si="2"/>
        <v>3</v>
      </c>
      <c r="AE9" s="3">
        <v>3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</row>
    <row r="10" spans="1:1017" ht="15.75" customHeight="1" x14ac:dyDescent="0.25">
      <c r="A10" s="8" t="s">
        <v>13</v>
      </c>
      <c r="C10" s="3">
        <v>9</v>
      </c>
      <c r="D10" s="3">
        <v>9</v>
      </c>
      <c r="F10" s="8" t="s">
        <v>3</v>
      </c>
      <c r="H10" s="4"/>
      <c r="J10" s="8"/>
      <c r="K10" s="8"/>
      <c r="L10" s="3" t="s">
        <v>720</v>
      </c>
      <c r="M10" s="3" t="s">
        <v>763</v>
      </c>
      <c r="N10" s="3">
        <f t="shared" si="0"/>
        <v>66</v>
      </c>
      <c r="O10" s="9">
        <f t="shared" si="1"/>
        <v>28</v>
      </c>
      <c r="P10" s="3">
        <v>7</v>
      </c>
      <c r="Q10" s="3">
        <v>0</v>
      </c>
      <c r="R10" s="3">
        <v>10</v>
      </c>
      <c r="S10" s="3">
        <v>11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9">
        <f t="shared" si="2"/>
        <v>38</v>
      </c>
      <c r="AE10" s="3">
        <v>3</v>
      </c>
      <c r="AF10" s="3">
        <v>3</v>
      </c>
      <c r="AG10" s="3">
        <v>3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4</v>
      </c>
      <c r="AP10" s="3">
        <v>4</v>
      </c>
      <c r="AQ10" s="3">
        <v>3</v>
      </c>
      <c r="AR10" s="3">
        <v>0</v>
      </c>
      <c r="AS10" s="3">
        <v>3</v>
      </c>
      <c r="AT10" s="3">
        <v>0</v>
      </c>
      <c r="AU10" s="3">
        <v>0</v>
      </c>
      <c r="AV10" s="3">
        <v>0</v>
      </c>
      <c r="AW10" s="3">
        <v>0</v>
      </c>
      <c r="AX10" s="3">
        <v>3</v>
      </c>
      <c r="AY10" s="3">
        <v>3</v>
      </c>
      <c r="AZ10" s="3">
        <v>4</v>
      </c>
      <c r="BA10" s="3">
        <v>0</v>
      </c>
      <c r="BB10" s="3">
        <v>3</v>
      </c>
      <c r="BC10" s="3">
        <v>0</v>
      </c>
      <c r="BD10" s="3">
        <v>0</v>
      </c>
      <c r="BE10" s="3">
        <v>0</v>
      </c>
      <c r="BF10" s="3">
        <v>0</v>
      </c>
    </row>
    <row r="11" spans="1:1017" ht="15.75" hidden="1" customHeight="1" x14ac:dyDescent="0.25">
      <c r="A11" s="8" t="s">
        <v>505</v>
      </c>
      <c r="B11" s="8" t="s">
        <v>506</v>
      </c>
      <c r="C11" s="3">
        <v>9</v>
      </c>
      <c r="D11" s="3">
        <v>9</v>
      </c>
      <c r="E11" s="8" t="s">
        <v>466</v>
      </c>
      <c r="F11" s="8" t="s">
        <v>467</v>
      </c>
      <c r="I11" s="8" t="s">
        <v>507</v>
      </c>
      <c r="J11" s="8" t="s">
        <v>621</v>
      </c>
      <c r="K11" s="8" t="s">
        <v>622</v>
      </c>
      <c r="L11" s="3" t="s">
        <v>621</v>
      </c>
      <c r="M11" s="3" t="s">
        <v>763</v>
      </c>
      <c r="N11" s="3">
        <f t="shared" si="0"/>
        <v>64</v>
      </c>
      <c r="O11" s="9">
        <f t="shared" si="1"/>
        <v>64</v>
      </c>
      <c r="P11" s="3">
        <v>0</v>
      </c>
      <c r="Q11" s="3">
        <v>0</v>
      </c>
      <c r="R11" s="3">
        <v>10</v>
      </c>
      <c r="S11" s="3">
        <v>11</v>
      </c>
      <c r="T11" s="3">
        <v>1</v>
      </c>
      <c r="U11" s="3">
        <v>17</v>
      </c>
      <c r="V11" s="3">
        <v>0</v>
      </c>
      <c r="W11" s="3">
        <v>15</v>
      </c>
      <c r="X11" s="3">
        <v>5</v>
      </c>
      <c r="Y11" s="3">
        <v>4</v>
      </c>
      <c r="Z11" s="3">
        <v>1</v>
      </c>
      <c r="AA11" s="3">
        <v>0</v>
      </c>
      <c r="AB11" s="3">
        <v>0</v>
      </c>
      <c r="AC11" s="3">
        <v>0</v>
      </c>
      <c r="AD11" s="9">
        <f t="shared" si="2"/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</row>
    <row r="12" spans="1:1017" ht="15.75" customHeight="1" x14ac:dyDescent="0.25">
      <c r="A12" s="8" t="s">
        <v>26</v>
      </c>
      <c r="C12" s="3">
        <v>9</v>
      </c>
      <c r="D12" s="3">
        <v>9</v>
      </c>
      <c r="F12" s="8" t="s">
        <v>3</v>
      </c>
      <c r="H12" s="4"/>
      <c r="J12" s="8"/>
      <c r="K12" s="8"/>
      <c r="L12" s="3" t="s">
        <v>703</v>
      </c>
      <c r="M12" s="3" t="s">
        <v>763</v>
      </c>
      <c r="N12" s="3">
        <f t="shared" si="0"/>
        <v>60</v>
      </c>
      <c r="O12" s="9">
        <f t="shared" si="1"/>
        <v>29</v>
      </c>
      <c r="P12" s="3">
        <v>7</v>
      </c>
      <c r="Q12" s="3">
        <v>1</v>
      </c>
      <c r="R12" s="3">
        <v>10</v>
      </c>
      <c r="S12" s="3">
        <v>11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9">
        <f t="shared" si="2"/>
        <v>31</v>
      </c>
      <c r="AE12" s="3">
        <v>3</v>
      </c>
      <c r="AF12" s="3">
        <v>3</v>
      </c>
      <c r="AG12" s="3">
        <v>3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0</v>
      </c>
      <c r="AO12" s="3">
        <v>4</v>
      </c>
      <c r="AP12" s="3">
        <v>4</v>
      </c>
      <c r="AQ12" s="3">
        <v>0</v>
      </c>
      <c r="AR12" s="3">
        <v>0</v>
      </c>
      <c r="AS12" s="3">
        <v>3</v>
      </c>
      <c r="AT12" s="3">
        <v>0</v>
      </c>
      <c r="AU12" s="3">
        <v>0</v>
      </c>
      <c r="AV12" s="3">
        <v>0</v>
      </c>
      <c r="AW12" s="3">
        <v>0</v>
      </c>
      <c r="AX12" s="3">
        <v>3</v>
      </c>
      <c r="AY12" s="3">
        <v>3</v>
      </c>
      <c r="AZ12" s="3">
        <v>0</v>
      </c>
      <c r="BA12" s="3">
        <v>0</v>
      </c>
      <c r="BB12" s="3">
        <v>3</v>
      </c>
      <c r="BC12" s="3">
        <v>0</v>
      </c>
      <c r="BD12" s="3">
        <v>0</v>
      </c>
      <c r="BE12" s="3">
        <v>0</v>
      </c>
      <c r="BF12" s="3">
        <v>0</v>
      </c>
    </row>
    <row r="13" spans="1:1017" ht="15.75" customHeight="1" x14ac:dyDescent="0.25">
      <c r="A13" s="8" t="s">
        <v>25</v>
      </c>
      <c r="C13" s="3">
        <v>9</v>
      </c>
      <c r="D13" s="3">
        <v>9</v>
      </c>
      <c r="F13" s="8" t="s">
        <v>3</v>
      </c>
      <c r="H13" s="4"/>
      <c r="J13" s="8"/>
      <c r="K13" s="8"/>
      <c r="L13" s="3" t="s">
        <v>702</v>
      </c>
      <c r="M13" s="3" t="s">
        <v>763</v>
      </c>
      <c r="N13" s="3">
        <f t="shared" si="0"/>
        <v>59</v>
      </c>
      <c r="O13" s="9">
        <f t="shared" si="1"/>
        <v>21</v>
      </c>
      <c r="P13" s="3">
        <v>0</v>
      </c>
      <c r="Q13" s="3">
        <v>0</v>
      </c>
      <c r="R13" s="3">
        <v>10</v>
      </c>
      <c r="S13" s="3">
        <v>11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9">
        <f t="shared" si="2"/>
        <v>38</v>
      </c>
      <c r="AE13" s="3">
        <v>3</v>
      </c>
      <c r="AF13" s="3">
        <v>3</v>
      </c>
      <c r="AG13" s="3">
        <v>3</v>
      </c>
      <c r="AH13" s="3">
        <v>0</v>
      </c>
      <c r="AI13" s="3">
        <v>0</v>
      </c>
      <c r="AJ13" s="3">
        <v>2</v>
      </c>
      <c r="AK13" s="3">
        <v>0</v>
      </c>
      <c r="AL13" s="3">
        <v>0</v>
      </c>
      <c r="AM13" s="3">
        <v>0</v>
      </c>
      <c r="AN13" s="3">
        <v>0</v>
      </c>
      <c r="AO13" s="3">
        <v>4</v>
      </c>
      <c r="AP13" s="3">
        <v>4</v>
      </c>
      <c r="AQ13" s="3">
        <v>3</v>
      </c>
      <c r="AR13" s="3">
        <v>0</v>
      </c>
      <c r="AS13" s="3">
        <v>3</v>
      </c>
      <c r="AT13" s="3">
        <v>0</v>
      </c>
      <c r="AU13" s="3">
        <v>0</v>
      </c>
      <c r="AV13" s="3">
        <v>0</v>
      </c>
      <c r="AW13" s="3">
        <v>0</v>
      </c>
      <c r="AX13" s="3">
        <v>3</v>
      </c>
      <c r="AY13" s="3">
        <v>3</v>
      </c>
      <c r="AZ13" s="3">
        <v>4</v>
      </c>
      <c r="BA13" s="3">
        <v>0</v>
      </c>
      <c r="BB13" s="3">
        <v>3</v>
      </c>
      <c r="BC13" s="3">
        <v>0</v>
      </c>
      <c r="BD13" s="3">
        <v>0</v>
      </c>
      <c r="BE13" s="3">
        <v>0</v>
      </c>
      <c r="BF13" s="3">
        <v>0</v>
      </c>
    </row>
    <row r="14" spans="1:1017" ht="15.75" customHeight="1" x14ac:dyDescent="0.25">
      <c r="A14" s="8" t="s">
        <v>27</v>
      </c>
      <c r="C14" s="3">
        <v>9</v>
      </c>
      <c r="D14" s="3">
        <v>9</v>
      </c>
      <c r="F14" s="8" t="s">
        <v>3</v>
      </c>
      <c r="H14" s="4"/>
      <c r="J14" s="8"/>
      <c r="K14" s="8"/>
      <c r="L14" s="3" t="s">
        <v>715</v>
      </c>
      <c r="M14" s="3" t="s">
        <v>763</v>
      </c>
      <c r="N14" s="3">
        <f t="shared" si="0"/>
        <v>59</v>
      </c>
      <c r="O14" s="9">
        <f t="shared" si="1"/>
        <v>28</v>
      </c>
      <c r="P14" s="3">
        <v>7</v>
      </c>
      <c r="Q14" s="3">
        <v>0</v>
      </c>
      <c r="R14" s="3">
        <v>10</v>
      </c>
      <c r="S14" s="3">
        <v>11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9">
        <f t="shared" si="2"/>
        <v>31</v>
      </c>
      <c r="AE14" s="3">
        <v>3</v>
      </c>
      <c r="AF14" s="3">
        <v>3</v>
      </c>
      <c r="AG14" s="3">
        <v>3</v>
      </c>
      <c r="AH14" s="3">
        <v>0</v>
      </c>
      <c r="AI14" s="3">
        <v>0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4</v>
      </c>
      <c r="AP14" s="3">
        <v>4</v>
      </c>
      <c r="AQ14" s="3">
        <v>0</v>
      </c>
      <c r="AR14" s="3">
        <v>0</v>
      </c>
      <c r="AS14" s="3">
        <v>3</v>
      </c>
      <c r="AT14" s="3">
        <v>0</v>
      </c>
      <c r="AU14" s="3">
        <v>0</v>
      </c>
      <c r="AV14" s="3">
        <v>0</v>
      </c>
      <c r="AW14" s="3">
        <v>0</v>
      </c>
      <c r="AX14" s="3">
        <v>3</v>
      </c>
      <c r="AY14" s="3">
        <v>3</v>
      </c>
      <c r="AZ14" s="3">
        <v>0</v>
      </c>
      <c r="BA14" s="3">
        <v>0</v>
      </c>
      <c r="BB14" s="3">
        <v>3</v>
      </c>
      <c r="BC14" s="3">
        <v>0</v>
      </c>
      <c r="BD14" s="3">
        <v>0</v>
      </c>
      <c r="BE14" s="3">
        <v>0</v>
      </c>
      <c r="BF14" s="3">
        <v>0</v>
      </c>
    </row>
    <row r="15" spans="1:1017" ht="15.75" customHeight="1" x14ac:dyDescent="0.25">
      <c r="A15" s="8" t="s">
        <v>22</v>
      </c>
      <c r="C15" s="3">
        <v>9</v>
      </c>
      <c r="D15" s="3">
        <v>9</v>
      </c>
      <c r="F15" s="8" t="s">
        <v>3</v>
      </c>
      <c r="H15" s="4"/>
      <c r="J15" s="8"/>
      <c r="K15" s="8"/>
      <c r="L15" s="3" t="s">
        <v>532</v>
      </c>
      <c r="M15" s="3" t="s">
        <v>763</v>
      </c>
      <c r="N15" s="3">
        <f t="shared" si="0"/>
        <v>56</v>
      </c>
      <c r="O15" s="9">
        <f t="shared" si="1"/>
        <v>18</v>
      </c>
      <c r="P15" s="3">
        <v>7</v>
      </c>
      <c r="Q15" s="3">
        <v>0</v>
      </c>
      <c r="R15" s="3">
        <v>0</v>
      </c>
      <c r="S15" s="3">
        <v>11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9">
        <f t="shared" si="2"/>
        <v>38</v>
      </c>
      <c r="AE15" s="3">
        <v>3</v>
      </c>
      <c r="AF15" s="3">
        <v>3</v>
      </c>
      <c r="AG15" s="3">
        <v>3</v>
      </c>
      <c r="AH15" s="3">
        <v>0</v>
      </c>
      <c r="AI15" s="3">
        <v>0</v>
      </c>
      <c r="AJ15" s="3">
        <v>2</v>
      </c>
      <c r="AK15" s="3">
        <v>0</v>
      </c>
      <c r="AL15" s="3">
        <v>0</v>
      </c>
      <c r="AM15" s="3">
        <v>0</v>
      </c>
      <c r="AN15" s="3">
        <v>0</v>
      </c>
      <c r="AO15" s="3">
        <v>4</v>
      </c>
      <c r="AP15" s="3">
        <v>4</v>
      </c>
      <c r="AQ15" s="3">
        <v>3</v>
      </c>
      <c r="AR15" s="3">
        <v>0</v>
      </c>
      <c r="AS15" s="3">
        <v>3</v>
      </c>
      <c r="AT15" s="3">
        <v>0</v>
      </c>
      <c r="AU15" s="3">
        <v>0</v>
      </c>
      <c r="AV15" s="3">
        <v>0</v>
      </c>
      <c r="AW15" s="3">
        <v>0</v>
      </c>
      <c r="AX15" s="3">
        <v>3</v>
      </c>
      <c r="AY15" s="3">
        <v>3</v>
      </c>
      <c r="AZ15" s="3">
        <v>4</v>
      </c>
      <c r="BA15" s="3">
        <v>0</v>
      </c>
      <c r="BB15" s="3">
        <v>3</v>
      </c>
      <c r="BC15" s="3">
        <v>0</v>
      </c>
      <c r="BD15" s="3">
        <v>0</v>
      </c>
      <c r="BE15" s="3">
        <v>0</v>
      </c>
      <c r="BF15" s="3">
        <v>0</v>
      </c>
    </row>
    <row r="16" spans="1:1017" ht="15.75" customHeight="1" x14ac:dyDescent="0.25">
      <c r="A16" s="8" t="s">
        <v>110</v>
      </c>
      <c r="C16" s="3">
        <v>9</v>
      </c>
      <c r="D16" s="3">
        <v>9</v>
      </c>
      <c r="F16" s="8" t="s">
        <v>9</v>
      </c>
      <c r="H16" s="4"/>
      <c r="J16" s="8"/>
      <c r="K16" s="8"/>
      <c r="L16" s="3" t="s">
        <v>567</v>
      </c>
      <c r="M16" s="3" t="s">
        <v>763</v>
      </c>
      <c r="N16" s="3">
        <f t="shared" si="0"/>
        <v>49</v>
      </c>
      <c r="O16" s="9">
        <f t="shared" si="1"/>
        <v>42</v>
      </c>
      <c r="P16" s="3">
        <v>0</v>
      </c>
      <c r="Q16" s="3">
        <v>0</v>
      </c>
      <c r="R16" s="3">
        <v>10</v>
      </c>
      <c r="S16" s="3">
        <v>11</v>
      </c>
      <c r="T16" s="3">
        <v>1</v>
      </c>
      <c r="U16" s="3">
        <v>17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9">
        <f t="shared" si="2"/>
        <v>7</v>
      </c>
      <c r="AE16" s="3">
        <v>3</v>
      </c>
      <c r="AF16" s="3">
        <v>0</v>
      </c>
      <c r="AG16" s="3">
        <v>0</v>
      </c>
      <c r="AH16" s="3">
        <v>0</v>
      </c>
      <c r="AI16" s="3">
        <v>0</v>
      </c>
      <c r="AJ16" s="3">
        <v>2</v>
      </c>
      <c r="AK16" s="3">
        <v>0</v>
      </c>
      <c r="AL16" s="3">
        <v>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</row>
    <row r="17" spans="1:1017" ht="15.75" customHeight="1" x14ac:dyDescent="0.25">
      <c r="A17" s="8" t="s">
        <v>214</v>
      </c>
      <c r="C17" s="3">
        <v>9</v>
      </c>
      <c r="D17" s="3">
        <v>9</v>
      </c>
      <c r="F17" s="8" t="s">
        <v>3</v>
      </c>
      <c r="H17" s="4"/>
      <c r="J17" s="8"/>
      <c r="K17" s="8"/>
      <c r="L17" s="3" t="s">
        <v>562</v>
      </c>
      <c r="M17" s="3" t="s">
        <v>763</v>
      </c>
      <c r="N17" s="3">
        <f t="shared" si="0"/>
        <v>47</v>
      </c>
      <c r="O17" s="9">
        <f t="shared" si="1"/>
        <v>30</v>
      </c>
      <c r="P17" s="3">
        <v>7</v>
      </c>
      <c r="Q17" s="3">
        <v>1</v>
      </c>
      <c r="R17" s="3">
        <v>10</v>
      </c>
      <c r="S17" s="3">
        <v>11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9">
        <f t="shared" si="2"/>
        <v>17</v>
      </c>
      <c r="AE17" s="3">
        <v>3</v>
      </c>
      <c r="AF17" s="3">
        <v>3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4</v>
      </c>
      <c r="AP17" s="3">
        <v>4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</row>
    <row r="18" spans="1:1017" ht="15.75" customHeight="1" x14ac:dyDescent="0.25">
      <c r="A18" s="8" t="s">
        <v>98</v>
      </c>
      <c r="C18" s="3">
        <v>8</v>
      </c>
      <c r="D18" s="3">
        <v>9</v>
      </c>
      <c r="F18" s="8" t="s">
        <v>7</v>
      </c>
      <c r="H18" s="4"/>
      <c r="J18" s="8"/>
      <c r="K18" s="8"/>
      <c r="L18" s="3" t="s">
        <v>723</v>
      </c>
      <c r="M18" s="3" t="s">
        <v>763</v>
      </c>
      <c r="N18" s="3">
        <f t="shared" si="0"/>
        <v>41</v>
      </c>
      <c r="O18" s="9">
        <f t="shared" si="1"/>
        <v>11</v>
      </c>
      <c r="P18" s="3">
        <v>0</v>
      </c>
      <c r="Q18" s="3">
        <v>0</v>
      </c>
      <c r="R18" s="3">
        <v>0</v>
      </c>
      <c r="S18" s="3">
        <v>11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9">
        <f t="shared" si="2"/>
        <v>30</v>
      </c>
      <c r="AE18" s="3">
        <v>3</v>
      </c>
      <c r="AF18" s="3">
        <v>3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4</v>
      </c>
      <c r="AP18" s="3">
        <v>4</v>
      </c>
      <c r="AQ18" s="3">
        <v>3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3</v>
      </c>
      <c r="AY18" s="3">
        <v>3</v>
      </c>
      <c r="AZ18" s="3">
        <v>4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AMC18" s="9"/>
    </row>
    <row r="19" spans="1:1017" ht="15.75" customHeight="1" x14ac:dyDescent="0.25">
      <c r="A19" s="8" t="s">
        <v>191</v>
      </c>
      <c r="C19" s="3">
        <v>9</v>
      </c>
      <c r="D19" s="3">
        <v>9</v>
      </c>
      <c r="F19" s="8" t="s">
        <v>29</v>
      </c>
      <c r="H19" s="4"/>
      <c r="J19" s="8"/>
      <c r="K19" s="8"/>
      <c r="L19" s="3" t="s">
        <v>579</v>
      </c>
      <c r="M19" s="3" t="s">
        <v>763</v>
      </c>
      <c r="N19" s="3">
        <f t="shared" si="0"/>
        <v>41</v>
      </c>
      <c r="O19" s="9">
        <f t="shared" si="1"/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9">
        <f t="shared" si="2"/>
        <v>41</v>
      </c>
      <c r="AE19" s="3">
        <v>3</v>
      </c>
      <c r="AF19" s="3">
        <v>3</v>
      </c>
      <c r="AG19" s="3">
        <v>3</v>
      </c>
      <c r="AH19" s="3">
        <v>3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4</v>
      </c>
      <c r="AP19" s="3">
        <v>4</v>
      </c>
      <c r="AQ19" s="3">
        <v>3</v>
      </c>
      <c r="AR19" s="3">
        <v>0</v>
      </c>
      <c r="AS19" s="3">
        <v>3</v>
      </c>
      <c r="AT19" s="3">
        <v>0</v>
      </c>
      <c r="AU19" s="3">
        <v>0</v>
      </c>
      <c r="AV19" s="3">
        <v>0</v>
      </c>
      <c r="AW19" s="3">
        <v>0</v>
      </c>
      <c r="AX19" s="3">
        <v>3</v>
      </c>
      <c r="AY19" s="3">
        <v>3</v>
      </c>
      <c r="AZ19" s="3">
        <v>4</v>
      </c>
      <c r="BA19" s="3">
        <v>0</v>
      </c>
      <c r="BB19" s="3">
        <v>3</v>
      </c>
      <c r="BC19" s="3">
        <v>0</v>
      </c>
      <c r="BD19" s="3">
        <v>0</v>
      </c>
      <c r="BE19" s="3">
        <v>0</v>
      </c>
      <c r="BF19" s="3">
        <v>0</v>
      </c>
    </row>
    <row r="20" spans="1:1017" ht="15.75" customHeight="1" x14ac:dyDescent="0.25">
      <c r="A20" s="8" t="s">
        <v>286</v>
      </c>
      <c r="C20" s="3">
        <v>9</v>
      </c>
      <c r="D20" s="3">
        <v>9</v>
      </c>
      <c r="F20" s="8" t="s">
        <v>56</v>
      </c>
      <c r="H20" s="4"/>
      <c r="J20" s="8"/>
      <c r="K20" s="8"/>
      <c r="L20" s="3" t="s">
        <v>633</v>
      </c>
      <c r="M20" s="3" t="s">
        <v>763</v>
      </c>
      <c r="N20" s="3">
        <f t="shared" si="0"/>
        <v>41</v>
      </c>
      <c r="O20" s="9">
        <f t="shared" si="1"/>
        <v>8</v>
      </c>
      <c r="P20" s="3">
        <v>7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9">
        <f t="shared" si="2"/>
        <v>33</v>
      </c>
      <c r="AE20" s="3">
        <v>3</v>
      </c>
      <c r="AF20" s="3">
        <v>3</v>
      </c>
      <c r="AG20" s="3">
        <v>3</v>
      </c>
      <c r="AH20" s="3">
        <v>3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4</v>
      </c>
      <c r="AP20" s="3">
        <v>4</v>
      </c>
      <c r="AQ20" s="3">
        <v>3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3</v>
      </c>
      <c r="AY20" s="3">
        <v>3</v>
      </c>
      <c r="AZ20" s="3">
        <v>4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</row>
    <row r="21" spans="1:1017" ht="15.75" customHeight="1" x14ac:dyDescent="0.25">
      <c r="A21" s="8" t="s">
        <v>354</v>
      </c>
      <c r="C21" s="3">
        <v>9</v>
      </c>
      <c r="D21" s="3">
        <v>9</v>
      </c>
      <c r="F21" s="8" t="s">
        <v>60</v>
      </c>
      <c r="H21" s="4"/>
      <c r="J21" s="8"/>
      <c r="K21" s="8"/>
      <c r="L21" s="3" t="s">
        <v>636</v>
      </c>
      <c r="M21" s="3" t="s">
        <v>763</v>
      </c>
      <c r="N21" s="3">
        <f t="shared" si="0"/>
        <v>40</v>
      </c>
      <c r="O21" s="9">
        <f t="shared" si="1"/>
        <v>29</v>
      </c>
      <c r="P21" s="3">
        <v>7</v>
      </c>
      <c r="Q21" s="3">
        <v>0</v>
      </c>
      <c r="R21" s="3">
        <v>10</v>
      </c>
      <c r="S21" s="3">
        <v>11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9">
        <f t="shared" si="2"/>
        <v>11</v>
      </c>
      <c r="AE21" s="3">
        <v>3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3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3</v>
      </c>
      <c r="BC21" s="3">
        <v>0</v>
      </c>
      <c r="BD21" s="3">
        <v>0</v>
      </c>
      <c r="BE21" s="3">
        <v>0</v>
      </c>
      <c r="BF21" s="3">
        <v>0</v>
      </c>
    </row>
    <row r="22" spans="1:1017" ht="15.75" customHeight="1" x14ac:dyDescent="0.25">
      <c r="A22" s="8" t="s">
        <v>20</v>
      </c>
      <c r="C22" s="3">
        <v>9</v>
      </c>
      <c r="D22" s="3">
        <v>9</v>
      </c>
      <c r="F22" s="8" t="s">
        <v>3</v>
      </c>
      <c r="H22" s="4"/>
      <c r="J22" s="8"/>
      <c r="K22" s="8"/>
      <c r="L22" s="3" t="s">
        <v>687</v>
      </c>
      <c r="M22" s="3" t="s">
        <v>763</v>
      </c>
      <c r="N22" s="3">
        <f t="shared" si="0"/>
        <v>40</v>
      </c>
      <c r="O22" s="9">
        <f t="shared" si="1"/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9">
        <f t="shared" si="2"/>
        <v>40</v>
      </c>
      <c r="AE22" s="3">
        <v>3</v>
      </c>
      <c r="AF22" s="3">
        <v>3</v>
      </c>
      <c r="AG22" s="3">
        <v>3</v>
      </c>
      <c r="AH22" s="3">
        <v>0</v>
      </c>
      <c r="AI22" s="3">
        <v>0</v>
      </c>
      <c r="AJ22" s="3">
        <v>2</v>
      </c>
      <c r="AK22" s="3">
        <v>0</v>
      </c>
      <c r="AL22" s="3">
        <v>2</v>
      </c>
      <c r="AM22" s="3">
        <v>0</v>
      </c>
      <c r="AN22" s="3">
        <v>0</v>
      </c>
      <c r="AO22" s="3">
        <v>4</v>
      </c>
      <c r="AP22" s="3">
        <v>4</v>
      </c>
      <c r="AQ22" s="3">
        <v>3</v>
      </c>
      <c r="AR22" s="3">
        <v>0</v>
      </c>
      <c r="AS22" s="3">
        <v>3</v>
      </c>
      <c r="AT22" s="3">
        <v>0</v>
      </c>
      <c r="AU22" s="3">
        <v>0</v>
      </c>
      <c r="AV22" s="3">
        <v>0</v>
      </c>
      <c r="AW22" s="3">
        <v>0</v>
      </c>
      <c r="AX22" s="3">
        <v>3</v>
      </c>
      <c r="AY22" s="3">
        <v>3</v>
      </c>
      <c r="AZ22" s="3">
        <v>4</v>
      </c>
      <c r="BA22" s="3">
        <v>0</v>
      </c>
      <c r="BB22" s="3">
        <v>3</v>
      </c>
      <c r="BC22" s="3">
        <v>0</v>
      </c>
      <c r="BD22" s="3">
        <v>0</v>
      </c>
      <c r="BE22" s="3">
        <v>0</v>
      </c>
      <c r="BF22" s="3">
        <v>0</v>
      </c>
    </row>
    <row r="23" spans="1:1017" ht="15.75" customHeight="1" x14ac:dyDescent="0.25">
      <c r="A23" s="8" t="s">
        <v>353</v>
      </c>
      <c r="C23" s="3">
        <v>9</v>
      </c>
      <c r="D23" s="3">
        <v>9</v>
      </c>
      <c r="F23" s="8" t="s">
        <v>60</v>
      </c>
      <c r="H23" s="4"/>
      <c r="J23" s="8"/>
      <c r="K23" s="8"/>
      <c r="L23" s="3" t="s">
        <v>681</v>
      </c>
      <c r="M23" s="3" t="s">
        <v>763</v>
      </c>
      <c r="N23" s="3">
        <f t="shared" si="0"/>
        <v>39</v>
      </c>
      <c r="O23" s="9">
        <f t="shared" si="1"/>
        <v>28</v>
      </c>
      <c r="P23" s="3">
        <v>7</v>
      </c>
      <c r="Q23" s="3">
        <v>0</v>
      </c>
      <c r="R23" s="3">
        <v>10</v>
      </c>
      <c r="S23" s="3">
        <v>11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9">
        <f t="shared" si="2"/>
        <v>11</v>
      </c>
      <c r="AE23" s="3">
        <v>3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3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3</v>
      </c>
      <c r="BC23" s="3">
        <v>0</v>
      </c>
      <c r="BD23" s="3">
        <v>0</v>
      </c>
      <c r="BE23" s="3">
        <v>0</v>
      </c>
      <c r="BF23" s="3">
        <v>0</v>
      </c>
    </row>
    <row r="24" spans="1:1017" ht="15.75" customHeight="1" x14ac:dyDescent="0.25">
      <c r="A24" s="8" t="s">
        <v>243</v>
      </c>
      <c r="C24" s="3">
        <v>7</v>
      </c>
      <c r="D24" s="3">
        <v>9</v>
      </c>
      <c r="F24" s="8" t="s">
        <v>7</v>
      </c>
      <c r="H24" s="4"/>
      <c r="J24" s="8"/>
      <c r="K24" s="8"/>
      <c r="L24" s="3" t="s">
        <v>570</v>
      </c>
      <c r="M24" s="3" t="s">
        <v>763</v>
      </c>
      <c r="N24" s="3">
        <f t="shared" si="0"/>
        <v>38</v>
      </c>
      <c r="O24" s="9">
        <f t="shared" si="1"/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9">
        <f t="shared" si="2"/>
        <v>38</v>
      </c>
      <c r="AE24" s="3">
        <v>3</v>
      </c>
      <c r="AF24" s="3">
        <v>3</v>
      </c>
      <c r="AG24" s="3">
        <v>3</v>
      </c>
      <c r="AH24" s="3">
        <v>3</v>
      </c>
      <c r="AI24" s="3">
        <v>0</v>
      </c>
      <c r="AJ24" s="3">
        <v>0</v>
      </c>
      <c r="AK24" s="3">
        <v>4</v>
      </c>
      <c r="AL24" s="3">
        <v>2</v>
      </c>
      <c r="AM24" s="3">
        <v>0</v>
      </c>
      <c r="AN24" s="3">
        <v>0</v>
      </c>
      <c r="AO24" s="3">
        <v>4</v>
      </c>
      <c r="AP24" s="3">
        <v>4</v>
      </c>
      <c r="AQ24" s="3">
        <v>3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4</v>
      </c>
      <c r="BA24" s="3">
        <v>0</v>
      </c>
      <c r="BB24" s="3">
        <v>0</v>
      </c>
      <c r="BC24" s="3">
        <v>5</v>
      </c>
      <c r="BD24" s="3">
        <v>0</v>
      </c>
      <c r="BE24" s="3">
        <v>0</v>
      </c>
      <c r="BF24" s="3">
        <v>0</v>
      </c>
    </row>
    <row r="25" spans="1:1017" ht="15.75" customHeight="1" x14ac:dyDescent="0.25">
      <c r="A25" s="8" t="s">
        <v>48</v>
      </c>
      <c r="C25" s="3">
        <v>8</v>
      </c>
      <c r="D25" s="3">
        <v>9</v>
      </c>
      <c r="F25" s="8" t="s">
        <v>3</v>
      </c>
      <c r="H25" s="4"/>
      <c r="J25" s="8"/>
      <c r="K25" s="8"/>
      <c r="L25" s="3" t="s">
        <v>652</v>
      </c>
      <c r="M25" s="3" t="s">
        <v>763</v>
      </c>
      <c r="N25" s="3">
        <f t="shared" si="0"/>
        <v>33</v>
      </c>
      <c r="O25" s="9">
        <f t="shared" si="1"/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9">
        <f t="shared" si="2"/>
        <v>33</v>
      </c>
      <c r="AE25" s="3">
        <v>3</v>
      </c>
      <c r="AF25" s="3">
        <v>3</v>
      </c>
      <c r="AG25" s="3">
        <v>3</v>
      </c>
      <c r="AH25" s="3">
        <v>3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4</v>
      </c>
      <c r="AP25" s="3">
        <v>4</v>
      </c>
      <c r="AQ25" s="3">
        <v>3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3</v>
      </c>
      <c r="AY25" s="3">
        <v>3</v>
      </c>
      <c r="AZ25" s="3">
        <v>4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</row>
    <row r="26" spans="1:1017" ht="15.75" customHeight="1" x14ac:dyDescent="0.25">
      <c r="A26" s="8" t="s">
        <v>162</v>
      </c>
      <c r="C26" s="3">
        <v>8</v>
      </c>
      <c r="D26" s="3">
        <v>9</v>
      </c>
      <c r="F26" s="8" t="s">
        <v>57</v>
      </c>
      <c r="H26" s="4"/>
      <c r="J26" s="8"/>
      <c r="K26" s="8"/>
      <c r="L26" s="3" t="s">
        <v>690</v>
      </c>
      <c r="M26" s="3" t="s">
        <v>763</v>
      </c>
      <c r="N26" s="3">
        <f t="shared" si="0"/>
        <v>33</v>
      </c>
      <c r="O26" s="9">
        <f t="shared" si="1"/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9">
        <f t="shared" si="2"/>
        <v>33</v>
      </c>
      <c r="AE26" s="3">
        <v>3</v>
      </c>
      <c r="AF26" s="3">
        <v>3</v>
      </c>
      <c r="AG26" s="3">
        <v>3</v>
      </c>
      <c r="AH26" s="3">
        <v>3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4</v>
      </c>
      <c r="AP26" s="3">
        <v>4</v>
      </c>
      <c r="AQ26" s="3">
        <v>3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3</v>
      </c>
      <c r="AY26" s="3">
        <v>3</v>
      </c>
      <c r="AZ26" s="3">
        <v>4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</row>
    <row r="27" spans="1:1017" ht="15.75" customHeight="1" x14ac:dyDescent="0.25">
      <c r="A27" s="8" t="s">
        <v>207</v>
      </c>
      <c r="C27" s="3">
        <v>9</v>
      </c>
      <c r="D27" s="3">
        <v>9</v>
      </c>
      <c r="F27" s="8" t="s">
        <v>7</v>
      </c>
      <c r="H27" s="4"/>
      <c r="J27" s="8"/>
      <c r="K27" s="8"/>
      <c r="L27" s="3" t="s">
        <v>629</v>
      </c>
      <c r="M27" s="3" t="s">
        <v>763</v>
      </c>
      <c r="N27" s="3">
        <f t="shared" si="0"/>
        <v>33</v>
      </c>
      <c r="O27" s="9">
        <f t="shared" si="1"/>
        <v>30</v>
      </c>
      <c r="P27" s="3">
        <v>7</v>
      </c>
      <c r="Q27" s="3">
        <v>1</v>
      </c>
      <c r="R27" s="3">
        <v>10</v>
      </c>
      <c r="S27" s="3">
        <v>11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9">
        <f t="shared" si="2"/>
        <v>3</v>
      </c>
      <c r="AE27" s="3">
        <v>3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</row>
    <row r="28" spans="1:1017" ht="15.75" customHeight="1" x14ac:dyDescent="0.25">
      <c r="A28" s="8" t="s">
        <v>32</v>
      </c>
      <c r="C28" s="3">
        <v>8</v>
      </c>
      <c r="D28" s="3">
        <v>9</v>
      </c>
      <c r="F28" s="8" t="s">
        <v>3</v>
      </c>
      <c r="H28" s="4"/>
      <c r="J28" s="8"/>
      <c r="K28" s="8"/>
      <c r="L28" s="3" t="s">
        <v>719</v>
      </c>
      <c r="M28" s="3" t="s">
        <v>763</v>
      </c>
      <c r="N28" s="3">
        <f t="shared" si="0"/>
        <v>31</v>
      </c>
      <c r="O28" s="9">
        <f t="shared" si="1"/>
        <v>20</v>
      </c>
      <c r="P28" s="3">
        <v>7</v>
      </c>
      <c r="Q28" s="3">
        <v>1</v>
      </c>
      <c r="R28" s="3">
        <v>0</v>
      </c>
      <c r="S28" s="3">
        <v>11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9">
        <f t="shared" si="2"/>
        <v>11</v>
      </c>
      <c r="AE28" s="3">
        <v>3</v>
      </c>
      <c r="AF28" s="3">
        <v>0</v>
      </c>
      <c r="AG28" s="3">
        <v>0</v>
      </c>
      <c r="AH28" s="3">
        <v>0</v>
      </c>
      <c r="AI28" s="3">
        <v>0</v>
      </c>
      <c r="AJ28" s="3">
        <v>2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3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3</v>
      </c>
      <c r="BC28" s="3">
        <v>0</v>
      </c>
      <c r="BD28" s="3">
        <v>0</v>
      </c>
      <c r="BE28" s="3">
        <v>0</v>
      </c>
      <c r="BF28" s="3">
        <v>0</v>
      </c>
    </row>
    <row r="29" spans="1:1017" ht="15.75" customHeight="1" x14ac:dyDescent="0.25">
      <c r="A29" s="8" t="s">
        <v>33</v>
      </c>
      <c r="C29" s="3">
        <v>8</v>
      </c>
      <c r="D29" s="3">
        <v>9</v>
      </c>
      <c r="F29" s="8" t="s">
        <v>3</v>
      </c>
      <c r="H29" s="4"/>
      <c r="J29" s="8"/>
      <c r="K29" s="8"/>
      <c r="L29" s="3" t="s">
        <v>642</v>
      </c>
      <c r="M29" s="3" t="s">
        <v>763</v>
      </c>
      <c r="N29" s="3">
        <f t="shared" si="0"/>
        <v>30</v>
      </c>
      <c r="O29" s="9">
        <f t="shared" si="1"/>
        <v>19</v>
      </c>
      <c r="P29" s="3">
        <v>7</v>
      </c>
      <c r="Q29" s="3">
        <v>1</v>
      </c>
      <c r="R29" s="3">
        <v>0</v>
      </c>
      <c r="S29" s="3">
        <v>11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9">
        <f t="shared" si="2"/>
        <v>11</v>
      </c>
      <c r="AE29" s="3">
        <v>3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3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3</v>
      </c>
      <c r="BC29" s="3">
        <v>0</v>
      </c>
      <c r="BD29" s="3">
        <v>0</v>
      </c>
      <c r="BE29" s="3">
        <v>0</v>
      </c>
      <c r="BF29" s="3">
        <v>0</v>
      </c>
    </row>
    <row r="30" spans="1:1017" ht="15.75" customHeight="1" x14ac:dyDescent="0.25">
      <c r="A30" s="8" t="s">
        <v>42</v>
      </c>
      <c r="C30" s="3">
        <v>8</v>
      </c>
      <c r="D30" s="3">
        <v>9</v>
      </c>
      <c r="F30" s="8" t="s">
        <v>3</v>
      </c>
      <c r="H30" s="4"/>
      <c r="J30" s="8"/>
      <c r="K30" s="8"/>
      <c r="L30" s="3" t="s">
        <v>588</v>
      </c>
      <c r="M30" s="3" t="s">
        <v>763</v>
      </c>
      <c r="N30" s="3">
        <f t="shared" si="0"/>
        <v>29</v>
      </c>
      <c r="O30" s="9">
        <f t="shared" si="1"/>
        <v>18</v>
      </c>
      <c r="P30" s="3">
        <v>7</v>
      </c>
      <c r="Q30" s="3">
        <v>0</v>
      </c>
      <c r="R30" s="3">
        <v>0</v>
      </c>
      <c r="S30" s="3">
        <v>11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9">
        <f t="shared" si="2"/>
        <v>11</v>
      </c>
      <c r="AE30" s="3">
        <v>3</v>
      </c>
      <c r="AF30" s="3">
        <v>0</v>
      </c>
      <c r="AG30" s="3">
        <v>0</v>
      </c>
      <c r="AH30" s="3">
        <v>0</v>
      </c>
      <c r="AI30" s="3">
        <v>0</v>
      </c>
      <c r="AJ30" s="3">
        <v>2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3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3</v>
      </c>
      <c r="BC30" s="3">
        <v>0</v>
      </c>
      <c r="BD30" s="3">
        <v>0</v>
      </c>
      <c r="BE30" s="3">
        <v>0</v>
      </c>
      <c r="BF30" s="3">
        <v>0</v>
      </c>
    </row>
    <row r="31" spans="1:1017" ht="15.75" hidden="1" customHeight="1" x14ac:dyDescent="0.25">
      <c r="A31" s="8" t="s">
        <v>274</v>
      </c>
      <c r="B31" s="8" t="s">
        <v>275</v>
      </c>
      <c r="C31" s="3">
        <v>8</v>
      </c>
      <c r="D31" s="3">
        <v>9</v>
      </c>
      <c r="E31" s="8" t="s">
        <v>263</v>
      </c>
      <c r="F31" s="8" t="s">
        <v>9</v>
      </c>
      <c r="G31" s="8" t="s">
        <v>264</v>
      </c>
      <c r="H31" s="4" t="s">
        <v>276</v>
      </c>
      <c r="I31" s="8" t="s">
        <v>277</v>
      </c>
      <c r="J31" s="8" t="s">
        <v>546</v>
      </c>
      <c r="K31" s="8" t="s">
        <v>547</v>
      </c>
      <c r="L31" s="3" t="s">
        <v>546</v>
      </c>
      <c r="N31" s="3">
        <f t="shared" si="0"/>
        <v>27</v>
      </c>
      <c r="O31" s="9">
        <f t="shared" si="1"/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9">
        <f t="shared" si="2"/>
        <v>27</v>
      </c>
      <c r="AE31" s="3">
        <v>3</v>
      </c>
      <c r="AF31" s="3">
        <v>3</v>
      </c>
      <c r="AG31" s="3">
        <v>3</v>
      </c>
      <c r="AH31" s="3">
        <v>3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4</v>
      </c>
      <c r="AP31" s="3">
        <v>4</v>
      </c>
      <c r="AQ31" s="3">
        <v>3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4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</row>
    <row r="32" spans="1:1017" ht="15.75" hidden="1" customHeight="1" x14ac:dyDescent="0.25">
      <c r="A32" s="8" t="s">
        <v>72</v>
      </c>
      <c r="B32" s="8" t="s">
        <v>172</v>
      </c>
      <c r="C32" s="3">
        <v>9</v>
      </c>
      <c r="D32" s="3">
        <v>9</v>
      </c>
      <c r="E32" s="8" t="s">
        <v>173</v>
      </c>
      <c r="F32" s="8" t="s">
        <v>9</v>
      </c>
      <c r="G32" s="8" t="s">
        <v>142</v>
      </c>
      <c r="H32" s="4" t="s">
        <v>174</v>
      </c>
      <c r="I32" s="8" t="s">
        <v>175</v>
      </c>
      <c r="J32" s="8" t="s">
        <v>744</v>
      </c>
      <c r="K32" s="8" t="s">
        <v>745</v>
      </c>
      <c r="L32" s="3" t="s">
        <v>744</v>
      </c>
      <c r="N32" s="3">
        <f t="shared" si="0"/>
        <v>27</v>
      </c>
      <c r="O32" s="9">
        <f t="shared" si="1"/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9">
        <f t="shared" si="2"/>
        <v>27</v>
      </c>
      <c r="AE32" s="3">
        <v>3</v>
      </c>
      <c r="AF32" s="3">
        <v>3</v>
      </c>
      <c r="AG32" s="3">
        <v>3</v>
      </c>
      <c r="AH32" s="3">
        <v>3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4</v>
      </c>
      <c r="AP32" s="3">
        <v>4</v>
      </c>
      <c r="AQ32" s="3">
        <v>3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4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</row>
    <row r="33" spans="1:58" ht="15.75" hidden="1" customHeight="1" x14ac:dyDescent="0.25">
      <c r="A33" s="8" t="s">
        <v>278</v>
      </c>
      <c r="B33" s="8" t="s">
        <v>279</v>
      </c>
      <c r="C33" s="3">
        <v>8</v>
      </c>
      <c r="D33" s="3">
        <v>9</v>
      </c>
      <c r="E33" s="8" t="s">
        <v>263</v>
      </c>
      <c r="F33" s="8" t="s">
        <v>9</v>
      </c>
      <c r="G33" s="8" t="s">
        <v>264</v>
      </c>
      <c r="H33" s="4" t="s">
        <v>280</v>
      </c>
      <c r="I33" s="8" t="s">
        <v>281</v>
      </c>
      <c r="J33" s="8" t="s">
        <v>617</v>
      </c>
      <c r="K33" s="8" t="s">
        <v>618</v>
      </c>
      <c r="L33" s="3" t="s">
        <v>617</v>
      </c>
      <c r="N33" s="3">
        <f t="shared" si="0"/>
        <v>23</v>
      </c>
      <c r="O33" s="9">
        <f t="shared" si="1"/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9">
        <f t="shared" si="2"/>
        <v>23</v>
      </c>
      <c r="AE33" s="3">
        <v>3</v>
      </c>
      <c r="AF33" s="3">
        <v>3</v>
      </c>
      <c r="AG33" s="3">
        <v>3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4</v>
      </c>
      <c r="AP33" s="3">
        <v>4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3</v>
      </c>
      <c r="AY33" s="3">
        <v>3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</row>
    <row r="34" spans="1:58" ht="15.75" hidden="1" customHeight="1" x14ac:dyDescent="0.25">
      <c r="A34" s="8" t="s">
        <v>38</v>
      </c>
      <c r="B34" s="8" t="s">
        <v>39</v>
      </c>
      <c r="C34" s="3">
        <v>8</v>
      </c>
      <c r="D34" s="3">
        <v>9</v>
      </c>
      <c r="E34" s="8" t="s">
        <v>14</v>
      </c>
      <c r="F34" s="8" t="s">
        <v>3</v>
      </c>
      <c r="G34" s="8" t="s">
        <v>15</v>
      </c>
      <c r="H34" s="4" t="s">
        <v>40</v>
      </c>
      <c r="I34" s="8" t="s">
        <v>41</v>
      </c>
      <c r="J34" s="8" t="s">
        <v>695</v>
      </c>
      <c r="K34" s="8" t="s">
        <v>696</v>
      </c>
      <c r="L34" s="3" t="s">
        <v>695</v>
      </c>
      <c r="N34" s="3">
        <f t="shared" ref="N34:N65" si="3">SUM(O34,AD34)</f>
        <v>23</v>
      </c>
      <c r="O34" s="9">
        <f t="shared" ref="O34:O65" si="4">SUM(P34:AC34)</f>
        <v>12</v>
      </c>
      <c r="P34" s="3">
        <v>0</v>
      </c>
      <c r="Q34" s="3">
        <v>0</v>
      </c>
      <c r="R34" s="3">
        <v>0</v>
      </c>
      <c r="S34" s="3">
        <v>11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9">
        <f t="shared" ref="AD34:AD65" si="5">SUM(AE34:BF34)</f>
        <v>11</v>
      </c>
      <c r="AE34" s="3">
        <v>3</v>
      </c>
      <c r="AF34" s="3">
        <v>0</v>
      </c>
      <c r="AG34" s="3">
        <v>0</v>
      </c>
      <c r="AH34" s="3">
        <v>0</v>
      </c>
      <c r="AI34" s="3">
        <v>0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3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3</v>
      </c>
      <c r="BC34" s="3">
        <v>0</v>
      </c>
      <c r="BD34" s="3">
        <v>0</v>
      </c>
      <c r="BE34" s="3">
        <v>0</v>
      </c>
      <c r="BF34" s="3">
        <v>0</v>
      </c>
    </row>
    <row r="35" spans="1:58" ht="15.75" hidden="1" customHeight="1" x14ac:dyDescent="0.25">
      <c r="A35" s="8" t="s">
        <v>16</v>
      </c>
      <c r="B35" s="8" t="s">
        <v>17</v>
      </c>
      <c r="C35" s="3">
        <v>9</v>
      </c>
      <c r="D35" s="3">
        <v>9</v>
      </c>
      <c r="E35" s="8" t="s">
        <v>14</v>
      </c>
      <c r="F35" s="8" t="s">
        <v>3</v>
      </c>
      <c r="G35" s="8" t="s">
        <v>15</v>
      </c>
      <c r="H35" s="4" t="s">
        <v>18</v>
      </c>
      <c r="I35" s="8" t="s">
        <v>19</v>
      </c>
      <c r="J35" s="8" t="s">
        <v>679</v>
      </c>
      <c r="K35" s="8" t="s">
        <v>680</v>
      </c>
      <c r="L35" s="3" t="s">
        <v>679</v>
      </c>
      <c r="N35" s="3">
        <f t="shared" si="3"/>
        <v>21</v>
      </c>
      <c r="O35" s="9">
        <f t="shared" si="4"/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9">
        <f t="shared" si="5"/>
        <v>21</v>
      </c>
      <c r="AE35" s="3">
        <v>3</v>
      </c>
      <c r="AF35" s="3">
        <v>3</v>
      </c>
      <c r="AG35" s="3">
        <v>0</v>
      </c>
      <c r="AH35" s="3">
        <v>0</v>
      </c>
      <c r="AI35" s="3">
        <v>0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4</v>
      </c>
      <c r="AP35" s="3">
        <v>0</v>
      </c>
      <c r="AQ35" s="3">
        <v>0</v>
      </c>
      <c r="AR35" s="3">
        <v>0</v>
      </c>
      <c r="AS35" s="3">
        <v>3</v>
      </c>
      <c r="AT35" s="3">
        <v>0</v>
      </c>
      <c r="AU35" s="3">
        <v>0</v>
      </c>
      <c r="AV35" s="3">
        <v>0</v>
      </c>
      <c r="AW35" s="3">
        <v>0</v>
      </c>
      <c r="AX35" s="3">
        <v>3</v>
      </c>
      <c r="AY35" s="3">
        <v>0</v>
      </c>
      <c r="AZ35" s="3">
        <v>0</v>
      </c>
      <c r="BA35" s="3">
        <v>0</v>
      </c>
      <c r="BB35" s="3">
        <v>3</v>
      </c>
      <c r="BC35" s="3">
        <v>0</v>
      </c>
      <c r="BD35" s="3">
        <v>0</v>
      </c>
      <c r="BE35" s="3">
        <v>0</v>
      </c>
      <c r="BF35" s="3">
        <v>0</v>
      </c>
    </row>
    <row r="36" spans="1:58" ht="15.75" hidden="1" customHeight="1" x14ac:dyDescent="0.25">
      <c r="A36" s="8" t="s">
        <v>134</v>
      </c>
      <c r="B36" s="8" t="s">
        <v>135</v>
      </c>
      <c r="C36" s="3">
        <v>8</v>
      </c>
      <c r="D36" s="3">
        <v>9</v>
      </c>
      <c r="E36" s="8" t="s">
        <v>136</v>
      </c>
      <c r="F36" s="8" t="s">
        <v>60</v>
      </c>
      <c r="G36" s="8" t="s">
        <v>115</v>
      </c>
      <c r="H36" s="4" t="s">
        <v>137</v>
      </c>
      <c r="I36" s="8" t="s">
        <v>138</v>
      </c>
      <c r="J36" s="8" t="s">
        <v>530</v>
      </c>
      <c r="K36" s="8" t="s">
        <v>531</v>
      </c>
      <c r="L36" s="3" t="s">
        <v>530</v>
      </c>
      <c r="N36" s="3">
        <f t="shared" si="3"/>
        <v>17</v>
      </c>
      <c r="O36" s="9">
        <f t="shared" si="4"/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9">
        <f t="shared" si="5"/>
        <v>17</v>
      </c>
      <c r="AE36" s="3">
        <v>3</v>
      </c>
      <c r="AF36" s="3">
        <v>3</v>
      </c>
      <c r="AG36" s="3">
        <v>3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4</v>
      </c>
      <c r="AP36" s="3">
        <v>4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</row>
    <row r="37" spans="1:58" ht="15.75" hidden="1" customHeight="1" x14ac:dyDescent="0.25">
      <c r="A37" s="8" t="s">
        <v>43</v>
      </c>
      <c r="B37" s="8" t="s">
        <v>44</v>
      </c>
      <c r="C37" s="3">
        <v>8</v>
      </c>
      <c r="D37" s="3">
        <v>9</v>
      </c>
      <c r="E37" s="8" t="s">
        <v>14</v>
      </c>
      <c r="F37" s="8" t="s">
        <v>3</v>
      </c>
      <c r="G37" s="8" t="s">
        <v>15</v>
      </c>
      <c r="H37" s="4" t="s">
        <v>45</v>
      </c>
      <c r="I37" s="8" t="s">
        <v>46</v>
      </c>
      <c r="J37" s="8" t="s">
        <v>738</v>
      </c>
      <c r="K37" s="8" t="s">
        <v>739</v>
      </c>
      <c r="L37" s="3" t="s">
        <v>738</v>
      </c>
      <c r="N37" s="3">
        <f t="shared" si="3"/>
        <v>15</v>
      </c>
      <c r="O37" s="9">
        <f t="shared" si="4"/>
        <v>12</v>
      </c>
      <c r="P37" s="3">
        <v>0</v>
      </c>
      <c r="Q37" s="3">
        <v>0</v>
      </c>
      <c r="R37" s="3">
        <v>0</v>
      </c>
      <c r="S37" s="3">
        <v>11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9">
        <f t="shared" si="5"/>
        <v>3</v>
      </c>
      <c r="AE37" s="3">
        <v>3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</row>
    <row r="38" spans="1:58" ht="15.75" hidden="1" customHeight="1" x14ac:dyDescent="0.25">
      <c r="A38" s="8" t="s">
        <v>64</v>
      </c>
      <c r="B38" s="8" t="s">
        <v>65</v>
      </c>
      <c r="C38" s="3">
        <v>8</v>
      </c>
      <c r="D38" s="3">
        <v>9</v>
      </c>
      <c r="E38" s="8" t="s">
        <v>14</v>
      </c>
      <c r="F38" s="8" t="s">
        <v>3</v>
      </c>
      <c r="G38" s="8" t="s">
        <v>47</v>
      </c>
      <c r="H38" s="4" t="s">
        <v>66</v>
      </c>
      <c r="I38" s="8" t="s">
        <v>67</v>
      </c>
      <c r="J38" s="8" t="s">
        <v>650</v>
      </c>
      <c r="K38" s="8" t="s">
        <v>651</v>
      </c>
      <c r="L38" s="3" t="s">
        <v>650</v>
      </c>
      <c r="N38" s="3">
        <f t="shared" si="3"/>
        <v>11</v>
      </c>
      <c r="O38" s="9">
        <f t="shared" si="4"/>
        <v>8</v>
      </c>
      <c r="P38" s="3">
        <v>7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9">
        <f t="shared" si="5"/>
        <v>3</v>
      </c>
      <c r="AE38" s="3">
        <v>3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</row>
    <row r="39" spans="1:58" ht="15.75" hidden="1" customHeight="1" x14ac:dyDescent="0.25">
      <c r="A39" s="8" t="s">
        <v>298</v>
      </c>
      <c r="B39" s="8" t="s">
        <v>299</v>
      </c>
      <c r="C39" s="3">
        <v>9</v>
      </c>
      <c r="D39" s="3">
        <v>9</v>
      </c>
      <c r="E39" s="8" t="s">
        <v>282</v>
      </c>
      <c r="F39" s="8" t="s">
        <v>57</v>
      </c>
      <c r="G39" s="8" t="s">
        <v>283</v>
      </c>
      <c r="H39" s="4" t="s">
        <v>300</v>
      </c>
      <c r="I39" s="8" t="s">
        <v>301</v>
      </c>
      <c r="J39" s="8" t="s">
        <v>598</v>
      </c>
      <c r="K39" s="8" t="s">
        <v>599</v>
      </c>
      <c r="L39" s="3" t="s">
        <v>598</v>
      </c>
      <c r="N39" s="3">
        <f t="shared" si="3"/>
        <v>5</v>
      </c>
      <c r="O39" s="9">
        <f t="shared" si="4"/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9">
        <f t="shared" si="5"/>
        <v>5</v>
      </c>
      <c r="AE39" s="3">
        <v>3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2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</row>
    <row r="40" spans="1:58" ht="15.75" hidden="1" customHeight="1" x14ac:dyDescent="0.25">
      <c r="A40" s="8" t="s">
        <v>34</v>
      </c>
      <c r="B40" s="8" t="s">
        <v>35</v>
      </c>
      <c r="C40" s="3">
        <v>8</v>
      </c>
      <c r="D40" s="3">
        <v>9</v>
      </c>
      <c r="E40" s="8" t="s">
        <v>14</v>
      </c>
      <c r="F40" s="8" t="s">
        <v>3</v>
      </c>
      <c r="G40" s="8" t="s">
        <v>15</v>
      </c>
      <c r="H40" s="4" t="s">
        <v>36</v>
      </c>
      <c r="I40" s="8" t="s">
        <v>37</v>
      </c>
      <c r="J40" s="8" t="s">
        <v>656</v>
      </c>
      <c r="K40" s="8" t="s">
        <v>657</v>
      </c>
      <c r="L40" s="3" t="s">
        <v>656</v>
      </c>
      <c r="N40" s="3">
        <f t="shared" si="3"/>
        <v>3</v>
      </c>
      <c r="O40" s="9">
        <f t="shared" si="4"/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9">
        <f t="shared" si="5"/>
        <v>3</v>
      </c>
      <c r="AE40" s="3">
        <v>3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</row>
    <row r="41" spans="1:58" ht="15.75" hidden="1" customHeight="1" x14ac:dyDescent="0.25">
      <c r="A41" s="8" t="s">
        <v>112</v>
      </c>
      <c r="B41" s="8" t="s">
        <v>113</v>
      </c>
      <c r="C41" s="3">
        <v>8</v>
      </c>
      <c r="D41" s="3">
        <v>9</v>
      </c>
      <c r="E41" s="8" t="s">
        <v>114</v>
      </c>
      <c r="F41" s="8" t="s">
        <v>60</v>
      </c>
      <c r="G41" s="8" t="s">
        <v>115</v>
      </c>
      <c r="H41" s="4" t="s">
        <v>116</v>
      </c>
      <c r="I41" s="8" t="s">
        <v>117</v>
      </c>
      <c r="J41" s="8" t="s">
        <v>668</v>
      </c>
      <c r="K41" s="8" t="s">
        <v>669</v>
      </c>
      <c r="L41" s="3" t="s">
        <v>668</v>
      </c>
      <c r="N41" s="3">
        <f t="shared" si="3"/>
        <v>3</v>
      </c>
      <c r="O41" s="9">
        <f t="shared" si="4"/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9">
        <f t="shared" si="5"/>
        <v>3</v>
      </c>
      <c r="AE41" s="3">
        <v>3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</row>
    <row r="42" spans="1:58" ht="15.75" hidden="1" customHeight="1" x14ac:dyDescent="0.25">
      <c r="A42" s="8" t="s">
        <v>270</v>
      </c>
      <c r="B42" s="8" t="s">
        <v>271</v>
      </c>
      <c r="C42" s="3">
        <v>8</v>
      </c>
      <c r="D42" s="3">
        <v>9</v>
      </c>
      <c r="E42" s="8" t="s">
        <v>297</v>
      </c>
      <c r="F42" s="8" t="s">
        <v>57</v>
      </c>
      <c r="G42" s="8" t="s">
        <v>272</v>
      </c>
      <c r="H42" s="4" t="s">
        <v>164</v>
      </c>
      <c r="I42" s="8" t="s">
        <v>273</v>
      </c>
      <c r="J42" s="8" t="s">
        <v>527</v>
      </c>
      <c r="K42" s="8" t="s">
        <v>528</v>
      </c>
      <c r="L42" s="3" t="s">
        <v>527</v>
      </c>
      <c r="N42" s="3">
        <f t="shared" si="3"/>
        <v>0</v>
      </c>
      <c r="O42" s="9">
        <f t="shared" si="4"/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9">
        <f t="shared" si="5"/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</row>
    <row r="43" spans="1:58" ht="15.75" hidden="1" customHeight="1" x14ac:dyDescent="0.25">
      <c r="A43" s="8" t="s">
        <v>334</v>
      </c>
      <c r="B43" s="8" t="s">
        <v>335</v>
      </c>
      <c r="C43" s="3">
        <v>8</v>
      </c>
      <c r="D43" s="3">
        <v>9</v>
      </c>
      <c r="E43" s="8" t="s">
        <v>302</v>
      </c>
      <c r="F43" s="8" t="s">
        <v>7</v>
      </c>
      <c r="G43" s="8" t="s">
        <v>303</v>
      </c>
      <c r="H43" s="4" t="s">
        <v>336</v>
      </c>
      <c r="I43" s="8" t="s">
        <v>337</v>
      </c>
      <c r="J43" s="8" t="s">
        <v>627</v>
      </c>
      <c r="K43" s="8" t="s">
        <v>628</v>
      </c>
      <c r="L43" s="3" t="s">
        <v>627</v>
      </c>
      <c r="N43" s="3">
        <f t="shared" si="3"/>
        <v>0</v>
      </c>
      <c r="O43" s="9">
        <f t="shared" si="4"/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9">
        <f t="shared" si="5"/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</row>
    <row r="44" spans="1:58" ht="15.75" hidden="1" customHeight="1" x14ac:dyDescent="0.25">
      <c r="A44" s="8" t="s">
        <v>330</v>
      </c>
      <c r="B44" s="8" t="s">
        <v>331</v>
      </c>
      <c r="C44" s="3">
        <v>7</v>
      </c>
      <c r="D44" s="3">
        <v>9</v>
      </c>
      <c r="E44" s="8" t="s">
        <v>302</v>
      </c>
      <c r="F44" s="8" t="s">
        <v>7</v>
      </c>
      <c r="G44" s="8" t="s">
        <v>303</v>
      </c>
      <c r="H44" s="4" t="s">
        <v>332</v>
      </c>
      <c r="I44" s="8" t="s">
        <v>333</v>
      </c>
      <c r="J44" s="8" t="s">
        <v>640</v>
      </c>
      <c r="K44" s="8" t="s">
        <v>641</v>
      </c>
      <c r="L44" s="3" t="s">
        <v>640</v>
      </c>
      <c r="N44" s="3">
        <f t="shared" si="3"/>
        <v>0</v>
      </c>
      <c r="O44" s="9">
        <f t="shared" si="4"/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9">
        <f t="shared" si="5"/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</row>
    <row r="45" spans="1:58" ht="15.75" hidden="1" customHeight="1" x14ac:dyDescent="0.25">
      <c r="A45" s="8" t="s">
        <v>405</v>
      </c>
      <c r="B45" s="8" t="s">
        <v>406</v>
      </c>
      <c r="C45" s="3">
        <v>8</v>
      </c>
      <c r="D45" s="3">
        <v>9</v>
      </c>
      <c r="E45" s="8" t="s">
        <v>403</v>
      </c>
      <c r="F45" s="8" t="s">
        <v>29</v>
      </c>
      <c r="G45" s="8" t="s">
        <v>404</v>
      </c>
      <c r="H45" s="15">
        <v>39534</v>
      </c>
      <c r="I45" s="8" t="s">
        <v>407</v>
      </c>
      <c r="J45" s="8" t="s">
        <v>683</v>
      </c>
      <c r="K45" s="8" t="s">
        <v>684</v>
      </c>
      <c r="L45" s="3" t="s">
        <v>683</v>
      </c>
      <c r="N45" s="3">
        <f t="shared" si="3"/>
        <v>0</v>
      </c>
      <c r="O45" s="9">
        <f t="shared" si="4"/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9">
        <f t="shared" si="5"/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</row>
    <row r="46" spans="1:58" ht="15.75" hidden="1" customHeight="1" x14ac:dyDescent="0.25">
      <c r="A46" s="8" t="s">
        <v>408</v>
      </c>
      <c r="B46" s="8" t="s">
        <v>409</v>
      </c>
      <c r="C46" s="3">
        <v>8</v>
      </c>
      <c r="D46" s="3">
        <v>9</v>
      </c>
      <c r="E46" s="8" t="s">
        <v>403</v>
      </c>
      <c r="F46" s="8" t="s">
        <v>29</v>
      </c>
      <c r="G46" s="8" t="s">
        <v>404</v>
      </c>
      <c r="H46" s="15">
        <v>39638</v>
      </c>
      <c r="I46" s="8" t="s">
        <v>410</v>
      </c>
      <c r="J46" s="8" t="s">
        <v>691</v>
      </c>
      <c r="K46" s="8" t="s">
        <v>692</v>
      </c>
      <c r="L46" s="3" t="s">
        <v>691</v>
      </c>
      <c r="N46" s="3">
        <f t="shared" si="3"/>
        <v>0</v>
      </c>
      <c r="O46" s="9">
        <f t="shared" si="4"/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9">
        <f t="shared" si="5"/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</row>
    <row r="47" spans="1:58" ht="15.75" hidden="1" customHeight="1" x14ac:dyDescent="0.25">
      <c r="A47" s="8" t="s">
        <v>429</v>
      </c>
      <c r="B47" s="8" t="s">
        <v>430</v>
      </c>
      <c r="C47" s="3">
        <v>8</v>
      </c>
      <c r="D47" s="3">
        <v>9</v>
      </c>
      <c r="E47" s="7" t="s">
        <v>428</v>
      </c>
      <c r="F47" s="8" t="s">
        <v>128</v>
      </c>
      <c r="G47" s="8" t="s">
        <v>431</v>
      </c>
      <c r="H47" s="6">
        <v>39186</v>
      </c>
      <c r="I47" s="5" t="s">
        <v>434</v>
      </c>
      <c r="J47" s="8" t="s">
        <v>708</v>
      </c>
      <c r="K47" s="8" t="s">
        <v>709</v>
      </c>
      <c r="L47" s="3" t="s">
        <v>708</v>
      </c>
      <c r="N47" s="3">
        <f t="shared" si="3"/>
        <v>0</v>
      </c>
      <c r="O47" s="9">
        <f t="shared" si="4"/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9">
        <f t="shared" si="5"/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</row>
    <row r="48" spans="1:58" ht="15.75" hidden="1" customHeight="1" x14ac:dyDescent="0.25">
      <c r="A48" s="1" t="s">
        <v>381</v>
      </c>
      <c r="B48" s="1" t="s">
        <v>382</v>
      </c>
      <c r="C48" s="13">
        <v>8</v>
      </c>
      <c r="D48" s="3">
        <v>9</v>
      </c>
      <c r="E48" s="1" t="s">
        <v>385</v>
      </c>
      <c r="F48" s="8" t="s">
        <v>29</v>
      </c>
      <c r="G48" s="1" t="s">
        <v>380</v>
      </c>
      <c r="H48" s="14" t="s">
        <v>383</v>
      </c>
      <c r="I48" s="1" t="s">
        <v>384</v>
      </c>
      <c r="J48" s="8" t="s">
        <v>728</v>
      </c>
      <c r="K48" s="8" t="s">
        <v>729</v>
      </c>
      <c r="L48" s="3" t="s">
        <v>728</v>
      </c>
      <c r="N48" s="3">
        <f t="shared" si="3"/>
        <v>0</v>
      </c>
      <c r="O48" s="9">
        <f t="shared" si="4"/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9">
        <f t="shared" si="5"/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</row>
    <row r="49" spans="1:58" ht="15.75" hidden="1" customHeight="1" x14ac:dyDescent="0.25">
      <c r="A49" s="8" t="s">
        <v>377</v>
      </c>
      <c r="B49" s="8" t="s">
        <v>378</v>
      </c>
      <c r="C49" s="3">
        <v>9</v>
      </c>
      <c r="D49" s="3">
        <v>9</v>
      </c>
      <c r="E49" s="8" t="s">
        <v>463</v>
      </c>
      <c r="F49" s="8" t="s">
        <v>56</v>
      </c>
      <c r="G49" s="8" t="s">
        <v>329</v>
      </c>
      <c r="H49" s="6">
        <v>39316</v>
      </c>
      <c r="I49" s="5" t="s">
        <v>379</v>
      </c>
      <c r="J49" s="8" t="s">
        <v>558</v>
      </c>
      <c r="K49" s="8" t="s">
        <v>559</v>
      </c>
      <c r="L49" s="3" t="s">
        <v>558</v>
      </c>
      <c r="N49" s="3">
        <f t="shared" si="3"/>
        <v>0</v>
      </c>
      <c r="O49" s="9">
        <f t="shared" si="4"/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9">
        <f t="shared" si="5"/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</row>
    <row r="50" spans="1:58" ht="15.75" hidden="1" customHeight="1" x14ac:dyDescent="0.25">
      <c r="A50" s="8" t="s">
        <v>325</v>
      </c>
      <c r="B50" s="8" t="s">
        <v>125</v>
      </c>
      <c r="C50" s="3">
        <v>9</v>
      </c>
      <c r="D50" s="3">
        <v>9</v>
      </c>
      <c r="E50" s="8" t="s">
        <v>28</v>
      </c>
      <c r="F50" s="8" t="s">
        <v>29</v>
      </c>
      <c r="G50" s="8" t="s">
        <v>326</v>
      </c>
      <c r="H50" s="4" t="s">
        <v>327</v>
      </c>
      <c r="I50" s="8" t="s">
        <v>328</v>
      </c>
      <c r="J50" s="8" t="s">
        <v>571</v>
      </c>
      <c r="K50" s="8" t="s">
        <v>572</v>
      </c>
      <c r="L50" s="3" t="s">
        <v>571</v>
      </c>
      <c r="N50" s="3">
        <f t="shared" si="3"/>
        <v>0</v>
      </c>
      <c r="O50" s="9">
        <f t="shared" si="4"/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9">
        <f t="shared" si="5"/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</row>
    <row r="51" spans="1:58" ht="15.75" hidden="1" customHeight="1" x14ac:dyDescent="0.25">
      <c r="A51" s="8" t="s">
        <v>129</v>
      </c>
      <c r="B51" s="8" t="s">
        <v>130</v>
      </c>
      <c r="C51" s="3">
        <v>9</v>
      </c>
      <c r="D51" s="3">
        <v>9</v>
      </c>
      <c r="E51" s="8" t="s">
        <v>131</v>
      </c>
      <c r="F51" s="8" t="s">
        <v>58</v>
      </c>
      <c r="G51" s="8" t="s">
        <v>111</v>
      </c>
      <c r="H51" s="4" t="s">
        <v>132</v>
      </c>
      <c r="I51" s="8" t="s">
        <v>133</v>
      </c>
      <c r="J51" s="8" t="s">
        <v>574</v>
      </c>
      <c r="K51" s="8" t="s">
        <v>575</v>
      </c>
      <c r="L51" s="3" t="s">
        <v>574</v>
      </c>
      <c r="N51" s="3">
        <f t="shared" si="3"/>
        <v>0</v>
      </c>
      <c r="O51" s="9">
        <f t="shared" si="4"/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9">
        <f t="shared" si="5"/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</row>
    <row r="52" spans="1:58" ht="15.75" hidden="1" customHeight="1" x14ac:dyDescent="0.25">
      <c r="A52" s="8" t="s">
        <v>265</v>
      </c>
      <c r="B52" s="8" t="s">
        <v>266</v>
      </c>
      <c r="C52" s="3">
        <v>9</v>
      </c>
      <c r="D52" s="3">
        <v>9</v>
      </c>
      <c r="E52" s="8" t="s">
        <v>263</v>
      </c>
      <c r="F52" s="8" t="s">
        <v>9</v>
      </c>
      <c r="G52" s="8" t="s">
        <v>264</v>
      </c>
      <c r="H52" s="4" t="s">
        <v>267</v>
      </c>
      <c r="I52" s="8" t="s">
        <v>268</v>
      </c>
      <c r="J52" s="8" t="s">
        <v>590</v>
      </c>
      <c r="K52" s="8" t="s">
        <v>591</v>
      </c>
      <c r="L52" s="3" t="s">
        <v>590</v>
      </c>
      <c r="N52" s="3">
        <f t="shared" si="3"/>
        <v>0</v>
      </c>
      <c r="O52" s="9">
        <f t="shared" si="4"/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9">
        <f t="shared" si="5"/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</row>
    <row r="53" spans="1:58" ht="15.75" hidden="1" customHeight="1" x14ac:dyDescent="0.25">
      <c r="A53" s="8" t="s">
        <v>215</v>
      </c>
      <c r="B53" s="8" t="s">
        <v>216</v>
      </c>
      <c r="C53" s="3">
        <v>9</v>
      </c>
      <c r="D53" s="3">
        <v>9</v>
      </c>
      <c r="E53" s="8" t="s">
        <v>370</v>
      </c>
      <c r="F53" s="8" t="s">
        <v>3</v>
      </c>
      <c r="G53" s="8" t="s">
        <v>109</v>
      </c>
      <c r="H53" s="4" t="s">
        <v>217</v>
      </c>
      <c r="I53" s="8" t="s">
        <v>218</v>
      </c>
      <c r="J53" s="8" t="s">
        <v>594</v>
      </c>
      <c r="K53" s="8" t="s">
        <v>595</v>
      </c>
      <c r="L53" s="3" t="s">
        <v>594</v>
      </c>
      <c r="N53" s="3">
        <f t="shared" si="3"/>
        <v>0</v>
      </c>
      <c r="O53" s="9">
        <f t="shared" si="4"/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9">
        <f t="shared" si="5"/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</row>
    <row r="54" spans="1:58" ht="15.75" hidden="1" customHeight="1" x14ac:dyDescent="0.25">
      <c r="A54" s="8" t="s">
        <v>208</v>
      </c>
      <c r="B54" s="8" t="s">
        <v>209</v>
      </c>
      <c r="C54" s="3">
        <v>9</v>
      </c>
      <c r="D54" s="3">
        <v>9</v>
      </c>
      <c r="E54" s="8" t="s">
        <v>210</v>
      </c>
      <c r="F54" s="8" t="s">
        <v>56</v>
      </c>
      <c r="G54" s="8" t="s">
        <v>211</v>
      </c>
      <c r="H54" s="4" t="s">
        <v>212</v>
      </c>
      <c r="I54" s="8" t="s">
        <v>213</v>
      </c>
      <c r="J54" s="8" t="s">
        <v>634</v>
      </c>
      <c r="K54" s="8" t="s">
        <v>635</v>
      </c>
      <c r="L54" s="3" t="s">
        <v>634</v>
      </c>
      <c r="N54" s="3">
        <f t="shared" si="3"/>
        <v>0</v>
      </c>
      <c r="O54" s="9">
        <f t="shared" si="4"/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9">
        <f t="shared" si="5"/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</row>
    <row r="55" spans="1:58" ht="15.75" hidden="1" customHeight="1" x14ac:dyDescent="0.25">
      <c r="A55" s="8" t="s">
        <v>499</v>
      </c>
      <c r="B55" s="8" t="s">
        <v>500</v>
      </c>
      <c r="C55" s="3">
        <v>9</v>
      </c>
      <c r="D55" s="3">
        <v>9</v>
      </c>
      <c r="E55" s="8" t="s">
        <v>466</v>
      </c>
      <c r="F55" s="8" t="s">
        <v>467</v>
      </c>
      <c r="I55" s="8" t="s">
        <v>508</v>
      </c>
      <c r="J55" s="8" t="s">
        <v>648</v>
      </c>
      <c r="K55" s="8" t="s">
        <v>649</v>
      </c>
      <c r="L55" s="3" t="s">
        <v>648</v>
      </c>
      <c r="N55" s="3">
        <f t="shared" si="3"/>
        <v>0</v>
      </c>
      <c r="O55" s="9">
        <f t="shared" si="4"/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9">
        <f t="shared" si="5"/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</row>
    <row r="56" spans="1:58" ht="15.75" hidden="1" customHeight="1" x14ac:dyDescent="0.25">
      <c r="A56" s="8" t="s">
        <v>167</v>
      </c>
      <c r="B56" s="8" t="s">
        <v>168</v>
      </c>
      <c r="C56" s="3">
        <v>9</v>
      </c>
      <c r="D56" s="3">
        <v>9</v>
      </c>
      <c r="E56" s="8" t="s">
        <v>371</v>
      </c>
      <c r="F56" s="8" t="s">
        <v>57</v>
      </c>
      <c r="G56" s="8" t="s">
        <v>163</v>
      </c>
      <c r="H56" s="4" t="s">
        <v>169</v>
      </c>
      <c r="I56" s="8" t="s">
        <v>170</v>
      </c>
      <c r="J56" s="8" t="s">
        <v>666</v>
      </c>
      <c r="K56" s="8" t="s">
        <v>667</v>
      </c>
      <c r="L56" s="3" t="s">
        <v>666</v>
      </c>
      <c r="N56" s="3">
        <f t="shared" si="3"/>
        <v>0</v>
      </c>
      <c r="O56" s="9">
        <f t="shared" si="4"/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9">
        <f t="shared" si="5"/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</row>
    <row r="57" spans="1:58" ht="15.75" hidden="1" customHeight="1" x14ac:dyDescent="0.25">
      <c r="A57" s="8" t="s">
        <v>0</v>
      </c>
      <c r="B57" s="8" t="s">
        <v>1</v>
      </c>
      <c r="C57" s="3">
        <v>9</v>
      </c>
      <c r="D57" s="3">
        <v>9</v>
      </c>
      <c r="E57" s="8" t="s">
        <v>2</v>
      </c>
      <c r="F57" s="8" t="s">
        <v>3</v>
      </c>
      <c r="G57" s="8" t="s">
        <v>4</v>
      </c>
      <c r="H57" s="4" t="s">
        <v>5</v>
      </c>
      <c r="I57" s="8" t="s">
        <v>6</v>
      </c>
      <c r="J57" s="8" t="s">
        <v>705</v>
      </c>
      <c r="K57" s="8" t="s">
        <v>706</v>
      </c>
      <c r="L57" s="3" t="s">
        <v>705</v>
      </c>
      <c r="N57" s="3">
        <f t="shared" si="3"/>
        <v>0</v>
      </c>
      <c r="O57" s="9">
        <f t="shared" si="4"/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9">
        <f t="shared" si="5"/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</row>
    <row r="58" spans="1:58" ht="15.75" hidden="1" customHeight="1" x14ac:dyDescent="0.25">
      <c r="A58" s="8" t="s">
        <v>61</v>
      </c>
      <c r="B58" s="8" t="s">
        <v>392</v>
      </c>
      <c r="C58" s="3">
        <v>9</v>
      </c>
      <c r="D58" s="3">
        <v>9</v>
      </c>
      <c r="E58" s="8" t="s">
        <v>386</v>
      </c>
      <c r="F58" s="8" t="s">
        <v>58</v>
      </c>
      <c r="G58" s="8" t="s">
        <v>387</v>
      </c>
      <c r="H58" s="4" t="s">
        <v>393</v>
      </c>
      <c r="I58" s="5" t="s">
        <v>394</v>
      </c>
      <c r="J58" s="8" t="s">
        <v>712</v>
      </c>
      <c r="K58" s="8" t="s">
        <v>713</v>
      </c>
      <c r="L58" s="3" t="s">
        <v>712</v>
      </c>
      <c r="N58" s="3">
        <f t="shared" si="3"/>
        <v>0</v>
      </c>
      <c r="O58" s="9">
        <f t="shared" si="4"/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9">
        <f t="shared" si="5"/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</row>
    <row r="59" spans="1:58" ht="15.75" customHeight="1" x14ac:dyDescent="0.3">
      <c r="A59" s="8" t="s">
        <v>421</v>
      </c>
      <c r="C59" s="3">
        <v>10</v>
      </c>
      <c r="D59" s="3">
        <v>10</v>
      </c>
      <c r="F59" s="8" t="s">
        <v>29</v>
      </c>
      <c r="H59" s="4"/>
      <c r="I59" s="5"/>
      <c r="J59" s="8"/>
      <c r="K59" s="8"/>
      <c r="L59" s="3" t="s">
        <v>536</v>
      </c>
      <c r="M59" s="3" t="s">
        <v>763</v>
      </c>
      <c r="N59" s="3">
        <f t="shared" si="3"/>
        <v>124</v>
      </c>
      <c r="O59" s="21">
        <f t="shared" si="4"/>
        <v>75</v>
      </c>
      <c r="P59" s="20">
        <v>7</v>
      </c>
      <c r="Q59" s="20">
        <v>1</v>
      </c>
      <c r="R59" s="20">
        <v>10</v>
      </c>
      <c r="S59" s="20">
        <v>11</v>
      </c>
      <c r="T59" s="20">
        <v>1</v>
      </c>
      <c r="U59" s="20">
        <v>17</v>
      </c>
      <c r="V59" s="20">
        <v>3</v>
      </c>
      <c r="W59" s="20">
        <v>15</v>
      </c>
      <c r="X59" s="20">
        <v>5</v>
      </c>
      <c r="Y59" s="20">
        <v>4</v>
      </c>
      <c r="Z59" s="20">
        <v>1</v>
      </c>
      <c r="AA59" s="20">
        <v>0</v>
      </c>
      <c r="AB59" s="20">
        <v>0</v>
      </c>
      <c r="AC59" s="20">
        <v>0</v>
      </c>
      <c r="AD59" s="9">
        <f t="shared" si="5"/>
        <v>49</v>
      </c>
      <c r="AE59" s="3">
        <v>3</v>
      </c>
      <c r="AF59" s="3">
        <v>3</v>
      </c>
      <c r="AG59" s="3">
        <v>3</v>
      </c>
      <c r="AH59" s="3">
        <v>3</v>
      </c>
      <c r="AI59" s="3">
        <v>4</v>
      </c>
      <c r="AJ59" s="3">
        <v>2</v>
      </c>
      <c r="AK59" s="3">
        <v>0</v>
      </c>
      <c r="AL59" s="3">
        <v>2</v>
      </c>
      <c r="AM59" s="3">
        <v>0</v>
      </c>
      <c r="AN59" s="3">
        <v>0</v>
      </c>
      <c r="AO59" s="3">
        <v>4</v>
      </c>
      <c r="AP59" s="3">
        <v>4</v>
      </c>
      <c r="AQ59" s="3">
        <v>3</v>
      </c>
      <c r="AR59" s="3">
        <v>4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3</v>
      </c>
      <c r="AY59" s="3">
        <v>3</v>
      </c>
      <c r="AZ59" s="3">
        <v>4</v>
      </c>
      <c r="BA59" s="3">
        <v>4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</row>
    <row r="60" spans="1:58" ht="15.75" customHeight="1" x14ac:dyDescent="0.25">
      <c r="A60" s="8" t="s">
        <v>193</v>
      </c>
      <c r="C60" s="3">
        <v>10</v>
      </c>
      <c r="D60" s="3">
        <v>10</v>
      </c>
      <c r="F60" s="8" t="s">
        <v>57</v>
      </c>
      <c r="H60" s="4"/>
      <c r="J60" s="8"/>
      <c r="K60" s="8"/>
      <c r="L60" s="3" t="s">
        <v>517</v>
      </c>
      <c r="M60" s="3" t="s">
        <v>763</v>
      </c>
      <c r="N60" s="3">
        <f t="shared" si="3"/>
        <v>108</v>
      </c>
      <c r="O60" s="9">
        <f t="shared" si="4"/>
        <v>55</v>
      </c>
      <c r="P60" s="3">
        <v>7</v>
      </c>
      <c r="Q60" s="3">
        <v>1</v>
      </c>
      <c r="R60" s="3">
        <v>10</v>
      </c>
      <c r="S60" s="3">
        <v>11</v>
      </c>
      <c r="T60" s="3">
        <v>1</v>
      </c>
      <c r="U60" s="3">
        <v>0</v>
      </c>
      <c r="V60" s="3">
        <v>0</v>
      </c>
      <c r="W60" s="3">
        <v>15</v>
      </c>
      <c r="X60" s="3">
        <v>5</v>
      </c>
      <c r="Y60" s="3">
        <v>4</v>
      </c>
      <c r="Z60" s="3">
        <v>1</v>
      </c>
      <c r="AA60" s="3">
        <v>0</v>
      </c>
      <c r="AB60" s="3">
        <v>0</v>
      </c>
      <c r="AC60" s="3">
        <v>0</v>
      </c>
      <c r="AD60" s="9">
        <f t="shared" si="5"/>
        <v>53</v>
      </c>
      <c r="AE60" s="3">
        <v>3</v>
      </c>
      <c r="AF60" s="3">
        <v>3</v>
      </c>
      <c r="AG60" s="3">
        <v>3</v>
      </c>
      <c r="AH60" s="3">
        <v>3</v>
      </c>
      <c r="AI60" s="3">
        <v>4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4</v>
      </c>
      <c r="AP60" s="3">
        <v>4</v>
      </c>
      <c r="AQ60" s="3">
        <v>3</v>
      </c>
      <c r="AR60" s="3">
        <v>4</v>
      </c>
      <c r="AS60" s="3">
        <v>3</v>
      </c>
      <c r="AT60" s="3">
        <v>0</v>
      </c>
      <c r="AU60" s="3">
        <v>0</v>
      </c>
      <c r="AV60" s="3">
        <v>0</v>
      </c>
      <c r="AW60" s="3">
        <v>0</v>
      </c>
      <c r="AX60" s="3">
        <v>3</v>
      </c>
      <c r="AY60" s="3">
        <v>3</v>
      </c>
      <c r="AZ60" s="3">
        <v>4</v>
      </c>
      <c r="BA60" s="3">
        <v>4</v>
      </c>
      <c r="BB60" s="3">
        <v>3</v>
      </c>
      <c r="BC60" s="3">
        <v>0</v>
      </c>
      <c r="BD60" s="3">
        <v>0</v>
      </c>
      <c r="BE60" s="3">
        <v>0</v>
      </c>
      <c r="BF60" s="3">
        <v>0</v>
      </c>
    </row>
    <row r="61" spans="1:58" ht="15.75" customHeight="1" x14ac:dyDescent="0.25">
      <c r="A61" s="8" t="s">
        <v>432</v>
      </c>
      <c r="C61" s="3">
        <v>10</v>
      </c>
      <c r="D61" s="3">
        <v>10</v>
      </c>
      <c r="E61" s="7"/>
      <c r="F61" s="8" t="s">
        <v>128</v>
      </c>
      <c r="H61" s="6"/>
      <c r="J61" s="8"/>
      <c r="K61" s="8"/>
      <c r="L61" s="3" t="s">
        <v>662</v>
      </c>
      <c r="M61" s="3" t="s">
        <v>763</v>
      </c>
      <c r="N61" s="3">
        <f t="shared" si="3"/>
        <v>103</v>
      </c>
      <c r="O61" s="9">
        <f t="shared" si="4"/>
        <v>100</v>
      </c>
      <c r="P61" s="3">
        <v>7</v>
      </c>
      <c r="Q61" s="3">
        <v>1</v>
      </c>
      <c r="R61" s="3">
        <v>10</v>
      </c>
      <c r="S61" s="3">
        <v>11</v>
      </c>
      <c r="T61" s="3">
        <v>1</v>
      </c>
      <c r="U61" s="3">
        <v>17</v>
      </c>
      <c r="V61" s="3">
        <v>3</v>
      </c>
      <c r="W61" s="3">
        <v>15</v>
      </c>
      <c r="X61" s="3">
        <v>5</v>
      </c>
      <c r="Y61" s="3">
        <v>4</v>
      </c>
      <c r="Z61" s="3">
        <v>1</v>
      </c>
      <c r="AA61" s="3">
        <v>15</v>
      </c>
      <c r="AB61" s="3">
        <v>7</v>
      </c>
      <c r="AC61" s="3">
        <v>3</v>
      </c>
      <c r="AD61" s="9">
        <f t="shared" si="5"/>
        <v>3</v>
      </c>
      <c r="AE61" s="3">
        <v>3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</row>
    <row r="62" spans="1:58" ht="15.75" customHeight="1" x14ac:dyDescent="0.25">
      <c r="A62" s="8" t="s">
        <v>366</v>
      </c>
      <c r="C62" s="3">
        <v>10</v>
      </c>
      <c r="D62" s="3">
        <v>10</v>
      </c>
      <c r="F62" s="8" t="s">
        <v>7</v>
      </c>
      <c r="H62" s="4"/>
      <c r="J62" s="8"/>
      <c r="K62" s="8"/>
      <c r="L62" s="3" t="s">
        <v>704</v>
      </c>
      <c r="M62" s="3" t="s">
        <v>763</v>
      </c>
      <c r="N62" s="3">
        <f t="shared" si="3"/>
        <v>102</v>
      </c>
      <c r="O62" s="9">
        <f t="shared" si="4"/>
        <v>69</v>
      </c>
      <c r="P62" s="3">
        <v>7</v>
      </c>
      <c r="Q62" s="3">
        <v>1</v>
      </c>
      <c r="R62" s="3">
        <v>10</v>
      </c>
      <c r="S62" s="3">
        <v>11</v>
      </c>
      <c r="T62" s="3">
        <v>1</v>
      </c>
      <c r="U62" s="3">
        <v>17</v>
      </c>
      <c r="V62" s="3">
        <v>3</v>
      </c>
      <c r="W62" s="3">
        <v>15</v>
      </c>
      <c r="X62" s="3">
        <v>0</v>
      </c>
      <c r="Y62" s="3">
        <v>4</v>
      </c>
      <c r="Z62" s="3">
        <v>0</v>
      </c>
      <c r="AA62" s="3">
        <v>0</v>
      </c>
      <c r="AB62" s="3">
        <v>0</v>
      </c>
      <c r="AC62" s="3">
        <v>0</v>
      </c>
      <c r="AD62" s="9">
        <f t="shared" si="5"/>
        <v>33</v>
      </c>
      <c r="AE62" s="3">
        <v>3</v>
      </c>
      <c r="AF62" s="3">
        <v>3</v>
      </c>
      <c r="AG62" s="3">
        <v>3</v>
      </c>
      <c r="AH62" s="3">
        <v>3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4</v>
      </c>
      <c r="AP62" s="3">
        <v>4</v>
      </c>
      <c r="AQ62" s="3">
        <v>3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3</v>
      </c>
      <c r="AY62" s="3">
        <v>3</v>
      </c>
      <c r="AZ62" s="3">
        <v>4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</row>
    <row r="63" spans="1:58" ht="15.75" customHeight="1" x14ac:dyDescent="0.25">
      <c r="A63" s="8" t="s">
        <v>96</v>
      </c>
      <c r="C63" s="3">
        <v>10</v>
      </c>
      <c r="D63" s="3">
        <v>10</v>
      </c>
      <c r="F63" s="8" t="s">
        <v>3</v>
      </c>
      <c r="H63" s="4"/>
      <c r="J63" s="8"/>
      <c r="K63" s="8"/>
      <c r="L63" s="3" t="s">
        <v>526</v>
      </c>
      <c r="M63" s="3" t="s">
        <v>763</v>
      </c>
      <c r="N63" s="3">
        <f t="shared" si="3"/>
        <v>95</v>
      </c>
      <c r="O63" s="9">
        <f t="shared" si="4"/>
        <v>50</v>
      </c>
      <c r="P63" s="3">
        <v>7</v>
      </c>
      <c r="Q63" s="3">
        <v>1</v>
      </c>
      <c r="R63" s="3">
        <v>10</v>
      </c>
      <c r="S63" s="3">
        <v>11</v>
      </c>
      <c r="T63" s="3">
        <v>1</v>
      </c>
      <c r="U63" s="3">
        <v>17</v>
      </c>
      <c r="V63" s="3">
        <v>3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9">
        <f t="shared" si="5"/>
        <v>45</v>
      </c>
      <c r="AE63" s="3">
        <v>3</v>
      </c>
      <c r="AF63" s="3">
        <v>3</v>
      </c>
      <c r="AG63" s="3">
        <v>3</v>
      </c>
      <c r="AH63" s="3">
        <v>3</v>
      </c>
      <c r="AI63" s="3">
        <v>4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4</v>
      </c>
      <c r="AP63" s="3">
        <v>4</v>
      </c>
      <c r="AQ63" s="3">
        <v>3</v>
      </c>
      <c r="AR63" s="3">
        <v>4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3</v>
      </c>
      <c r="AY63" s="3">
        <v>3</v>
      </c>
      <c r="AZ63" s="3">
        <v>4</v>
      </c>
      <c r="BA63" s="3">
        <v>4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</row>
    <row r="64" spans="1:58" ht="15.75" hidden="1" customHeight="1" x14ac:dyDescent="0.25">
      <c r="A64" s="8" t="s">
        <v>244</v>
      </c>
      <c r="B64" s="8" t="s">
        <v>151</v>
      </c>
      <c r="C64" s="3">
        <v>10</v>
      </c>
      <c r="D64" s="3">
        <v>10</v>
      </c>
      <c r="E64" s="8" t="s">
        <v>82</v>
      </c>
      <c r="F64" s="8" t="s">
        <v>58</v>
      </c>
      <c r="G64" s="8" t="s">
        <v>245</v>
      </c>
      <c r="H64" s="4" t="s">
        <v>246</v>
      </c>
      <c r="I64" s="8" t="s">
        <v>247</v>
      </c>
      <c r="J64" s="8" t="s">
        <v>515</v>
      </c>
      <c r="K64" s="8" t="s">
        <v>516</v>
      </c>
      <c r="L64" s="3" t="s">
        <v>515</v>
      </c>
      <c r="M64" s="3" t="s">
        <v>763</v>
      </c>
      <c r="N64" s="3">
        <f t="shared" si="3"/>
        <v>93</v>
      </c>
      <c r="O64" s="9">
        <f t="shared" si="4"/>
        <v>50</v>
      </c>
      <c r="P64" s="3">
        <v>7</v>
      </c>
      <c r="Q64" s="3">
        <v>1</v>
      </c>
      <c r="R64" s="3">
        <v>10</v>
      </c>
      <c r="S64" s="3">
        <v>11</v>
      </c>
      <c r="T64" s="3">
        <v>1</v>
      </c>
      <c r="U64" s="3">
        <v>17</v>
      </c>
      <c r="V64" s="3">
        <v>3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9">
        <f t="shared" si="5"/>
        <v>43</v>
      </c>
      <c r="AE64" s="3">
        <v>3</v>
      </c>
      <c r="AF64" s="3">
        <v>3</v>
      </c>
      <c r="AG64" s="3">
        <v>3</v>
      </c>
      <c r="AH64" s="3">
        <v>3</v>
      </c>
      <c r="AI64" s="3">
        <v>0</v>
      </c>
      <c r="AJ64" s="3">
        <v>2</v>
      </c>
      <c r="AK64" s="3">
        <v>0</v>
      </c>
      <c r="AL64" s="3">
        <v>2</v>
      </c>
      <c r="AM64" s="3">
        <v>0</v>
      </c>
      <c r="AN64" s="3">
        <v>0</v>
      </c>
      <c r="AO64" s="3">
        <v>4</v>
      </c>
      <c r="AP64" s="3">
        <v>4</v>
      </c>
      <c r="AQ64" s="3">
        <v>3</v>
      </c>
      <c r="AR64" s="3">
        <v>0</v>
      </c>
      <c r="AS64" s="3">
        <v>3</v>
      </c>
      <c r="AT64" s="3">
        <v>0</v>
      </c>
      <c r="AU64" s="3">
        <v>0</v>
      </c>
      <c r="AV64" s="3">
        <v>0</v>
      </c>
      <c r="AW64" s="3">
        <v>0</v>
      </c>
      <c r="AX64" s="3">
        <v>3</v>
      </c>
      <c r="AY64" s="3">
        <v>3</v>
      </c>
      <c r="AZ64" s="3">
        <v>4</v>
      </c>
      <c r="BA64" s="3">
        <v>0</v>
      </c>
      <c r="BB64" s="3">
        <v>3</v>
      </c>
      <c r="BC64" s="3">
        <v>0</v>
      </c>
      <c r="BD64" s="3">
        <v>0</v>
      </c>
      <c r="BE64" s="3">
        <v>0</v>
      </c>
      <c r="BF64" s="3">
        <v>0</v>
      </c>
    </row>
    <row r="65" spans="1:58" ht="15.75" customHeight="1" x14ac:dyDescent="0.25">
      <c r="A65" s="8" t="s">
        <v>94</v>
      </c>
      <c r="C65" s="3">
        <v>10</v>
      </c>
      <c r="D65" s="3">
        <v>10</v>
      </c>
      <c r="F65" s="8" t="s">
        <v>3</v>
      </c>
      <c r="H65" s="4"/>
      <c r="J65" s="8"/>
      <c r="K65" s="8"/>
      <c r="L65" s="3" t="s">
        <v>529</v>
      </c>
      <c r="M65" s="3" t="s">
        <v>763</v>
      </c>
      <c r="N65" s="3">
        <f t="shared" si="3"/>
        <v>85</v>
      </c>
      <c r="O65" s="9">
        <f t="shared" si="4"/>
        <v>50</v>
      </c>
      <c r="P65" s="3">
        <v>7</v>
      </c>
      <c r="Q65" s="3">
        <v>1</v>
      </c>
      <c r="R65" s="3">
        <v>10</v>
      </c>
      <c r="S65" s="3">
        <v>11</v>
      </c>
      <c r="T65" s="3">
        <v>1</v>
      </c>
      <c r="U65" s="3">
        <v>17</v>
      </c>
      <c r="V65" s="3">
        <v>3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9">
        <f t="shared" si="5"/>
        <v>35</v>
      </c>
      <c r="AE65" s="3">
        <v>3</v>
      </c>
      <c r="AF65" s="3">
        <v>3</v>
      </c>
      <c r="AG65" s="3">
        <v>0</v>
      </c>
      <c r="AH65" s="3">
        <v>3</v>
      </c>
      <c r="AI65" s="3">
        <v>4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4</v>
      </c>
      <c r="AP65" s="3">
        <v>0</v>
      </c>
      <c r="AQ65" s="3">
        <v>3</v>
      </c>
      <c r="AR65" s="3">
        <v>4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3</v>
      </c>
      <c r="AY65" s="3">
        <v>0</v>
      </c>
      <c r="AZ65" s="3">
        <v>4</v>
      </c>
      <c r="BA65" s="3">
        <v>4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</row>
    <row r="66" spans="1:58" ht="15.75" customHeight="1" x14ac:dyDescent="0.25">
      <c r="A66" s="8" t="s">
        <v>31</v>
      </c>
      <c r="C66" s="3">
        <v>10</v>
      </c>
      <c r="D66" s="3">
        <v>10</v>
      </c>
      <c r="F66" s="8" t="s">
        <v>3</v>
      </c>
      <c r="H66" s="4"/>
      <c r="J66" s="8"/>
      <c r="K66" s="8"/>
      <c r="L66" s="3" t="s">
        <v>645</v>
      </c>
      <c r="M66" s="3" t="s">
        <v>763</v>
      </c>
      <c r="N66" s="3">
        <f t="shared" ref="N66:N97" si="6">SUM(O66,AD66)</f>
        <v>78</v>
      </c>
      <c r="O66" s="9">
        <f t="shared" ref="O66:O97" si="7">SUM(P66:AC66)</f>
        <v>45</v>
      </c>
      <c r="P66" s="3">
        <v>7</v>
      </c>
      <c r="Q66" s="3">
        <v>1</v>
      </c>
      <c r="R66" s="3">
        <v>0</v>
      </c>
      <c r="S66" s="3">
        <v>11</v>
      </c>
      <c r="T66" s="3">
        <v>1</v>
      </c>
      <c r="U66" s="3">
        <v>0</v>
      </c>
      <c r="V66" s="3">
        <v>0</v>
      </c>
      <c r="W66" s="3">
        <v>15</v>
      </c>
      <c r="X66" s="3">
        <v>5</v>
      </c>
      <c r="Y66" s="3">
        <v>4</v>
      </c>
      <c r="Z66" s="3">
        <v>1</v>
      </c>
      <c r="AA66" s="3">
        <v>0</v>
      </c>
      <c r="AB66" s="3">
        <v>0</v>
      </c>
      <c r="AC66" s="3">
        <v>0</v>
      </c>
      <c r="AD66" s="9">
        <f t="shared" ref="AD66:AD97" si="8">SUM(AE66:BF66)</f>
        <v>33</v>
      </c>
      <c r="AE66" s="3">
        <v>3</v>
      </c>
      <c r="AF66" s="3">
        <v>3</v>
      </c>
      <c r="AG66" s="3">
        <v>3</v>
      </c>
      <c r="AH66" s="3">
        <v>3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4</v>
      </c>
      <c r="AP66" s="3">
        <v>4</v>
      </c>
      <c r="AQ66" s="3">
        <v>3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3</v>
      </c>
      <c r="AY66" s="3">
        <v>3</v>
      </c>
      <c r="AZ66" s="3">
        <v>4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</row>
    <row r="67" spans="1:58" ht="15.75" customHeight="1" x14ac:dyDescent="0.25">
      <c r="A67" s="8" t="s">
        <v>324</v>
      </c>
      <c r="C67" s="3">
        <v>10</v>
      </c>
      <c r="D67" s="3">
        <v>10</v>
      </c>
      <c r="F67" s="8" t="s">
        <v>3</v>
      </c>
      <c r="H67" s="4"/>
      <c r="J67" s="8"/>
      <c r="K67" s="8"/>
      <c r="L67" s="3" t="s">
        <v>727</v>
      </c>
      <c r="M67" s="3" t="s">
        <v>763</v>
      </c>
      <c r="N67" s="3">
        <f t="shared" si="6"/>
        <v>74</v>
      </c>
      <c r="O67" s="9">
        <f t="shared" si="7"/>
        <v>21</v>
      </c>
      <c r="P67" s="3">
        <v>0</v>
      </c>
      <c r="Q67" s="3">
        <v>0</v>
      </c>
      <c r="R67" s="3">
        <v>10</v>
      </c>
      <c r="S67" s="3">
        <v>11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9">
        <f t="shared" si="8"/>
        <v>53</v>
      </c>
      <c r="AE67" s="3">
        <v>3</v>
      </c>
      <c r="AF67" s="3">
        <v>3</v>
      </c>
      <c r="AG67" s="3">
        <v>3</v>
      </c>
      <c r="AH67" s="3">
        <v>3</v>
      </c>
      <c r="AI67" s="3">
        <v>4</v>
      </c>
      <c r="AJ67" s="3">
        <v>2</v>
      </c>
      <c r="AK67" s="3">
        <v>0</v>
      </c>
      <c r="AL67" s="3">
        <v>0</v>
      </c>
      <c r="AM67" s="3">
        <v>0</v>
      </c>
      <c r="AN67" s="3">
        <v>0</v>
      </c>
      <c r="AO67" s="3">
        <v>4</v>
      </c>
      <c r="AP67" s="3">
        <v>4</v>
      </c>
      <c r="AQ67" s="3">
        <v>3</v>
      </c>
      <c r="AR67" s="3">
        <v>4</v>
      </c>
      <c r="AS67" s="3">
        <v>3</v>
      </c>
      <c r="AT67" s="3">
        <v>0</v>
      </c>
      <c r="AU67" s="3">
        <v>0</v>
      </c>
      <c r="AV67" s="3">
        <v>0</v>
      </c>
      <c r="AW67" s="3">
        <v>0</v>
      </c>
      <c r="AX67" s="3">
        <v>3</v>
      </c>
      <c r="AY67" s="3">
        <v>3</v>
      </c>
      <c r="AZ67" s="3">
        <v>4</v>
      </c>
      <c r="BA67" s="3">
        <v>4</v>
      </c>
      <c r="BB67" s="3">
        <v>3</v>
      </c>
      <c r="BC67" s="3">
        <v>0</v>
      </c>
      <c r="BD67" s="3">
        <v>0</v>
      </c>
      <c r="BE67" s="3">
        <v>0</v>
      </c>
      <c r="BF67" s="3">
        <v>0</v>
      </c>
    </row>
    <row r="68" spans="1:58" ht="15.75" customHeight="1" x14ac:dyDescent="0.25">
      <c r="A68" s="8" t="s">
        <v>274</v>
      </c>
      <c r="C68" s="3">
        <v>10</v>
      </c>
      <c r="D68" s="3">
        <v>10</v>
      </c>
      <c r="F68" s="8" t="s">
        <v>9</v>
      </c>
      <c r="H68" s="4"/>
      <c r="J68" s="8"/>
      <c r="K68" s="8"/>
      <c r="L68" s="3" t="s">
        <v>548</v>
      </c>
      <c r="M68" s="3" t="s">
        <v>763</v>
      </c>
      <c r="N68" s="3">
        <f t="shared" si="6"/>
        <v>71</v>
      </c>
      <c r="O68" s="9">
        <f t="shared" si="7"/>
        <v>30</v>
      </c>
      <c r="P68" s="3">
        <v>7</v>
      </c>
      <c r="Q68" s="3">
        <v>1</v>
      </c>
      <c r="R68" s="3">
        <v>10</v>
      </c>
      <c r="S68" s="3">
        <v>11</v>
      </c>
      <c r="T68" s="3">
        <v>1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9">
        <f t="shared" si="8"/>
        <v>41</v>
      </c>
      <c r="AE68" s="3">
        <v>3</v>
      </c>
      <c r="AF68" s="3">
        <v>3</v>
      </c>
      <c r="AG68" s="3">
        <v>3</v>
      </c>
      <c r="AH68" s="3">
        <v>3</v>
      </c>
      <c r="AI68" s="3">
        <v>0</v>
      </c>
      <c r="AJ68" s="3">
        <v>2</v>
      </c>
      <c r="AK68" s="3">
        <v>0</v>
      </c>
      <c r="AL68" s="3">
        <v>0</v>
      </c>
      <c r="AM68" s="3">
        <v>0</v>
      </c>
      <c r="AN68" s="3">
        <v>0</v>
      </c>
      <c r="AO68" s="3">
        <v>4</v>
      </c>
      <c r="AP68" s="3">
        <v>4</v>
      </c>
      <c r="AQ68" s="3">
        <v>3</v>
      </c>
      <c r="AR68" s="3">
        <v>0</v>
      </c>
      <c r="AS68" s="3">
        <v>3</v>
      </c>
      <c r="AT68" s="3">
        <v>0</v>
      </c>
      <c r="AU68" s="3">
        <v>0</v>
      </c>
      <c r="AV68" s="3">
        <v>0</v>
      </c>
      <c r="AW68" s="3">
        <v>0</v>
      </c>
      <c r="AX68" s="3">
        <v>3</v>
      </c>
      <c r="AY68" s="3">
        <v>3</v>
      </c>
      <c r="AZ68" s="3">
        <v>4</v>
      </c>
      <c r="BA68" s="3">
        <v>0</v>
      </c>
      <c r="BB68" s="3">
        <v>3</v>
      </c>
      <c r="BC68" s="3">
        <v>0</v>
      </c>
      <c r="BD68" s="3">
        <v>0</v>
      </c>
      <c r="BE68" s="3">
        <v>0</v>
      </c>
      <c r="BF68" s="3">
        <v>0</v>
      </c>
    </row>
    <row r="69" spans="1:58" ht="15.75" customHeight="1" x14ac:dyDescent="0.25">
      <c r="A69" s="8" t="s">
        <v>186</v>
      </c>
      <c r="C69" s="3">
        <v>10</v>
      </c>
      <c r="D69" s="3">
        <v>10</v>
      </c>
      <c r="F69" s="8" t="s">
        <v>7</v>
      </c>
      <c r="H69" s="4"/>
      <c r="J69" s="8"/>
      <c r="K69" s="8"/>
      <c r="L69" s="3" t="s">
        <v>661</v>
      </c>
      <c r="M69" s="3" t="s">
        <v>763</v>
      </c>
      <c r="N69" s="3">
        <f t="shared" si="6"/>
        <v>71</v>
      </c>
      <c r="O69" s="9">
        <f t="shared" si="7"/>
        <v>18</v>
      </c>
      <c r="P69" s="3">
        <v>7</v>
      </c>
      <c r="Q69" s="3">
        <v>1</v>
      </c>
      <c r="R69" s="3">
        <v>10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9">
        <f t="shared" si="8"/>
        <v>53</v>
      </c>
      <c r="AE69" s="3">
        <v>3</v>
      </c>
      <c r="AF69" s="3">
        <v>3</v>
      </c>
      <c r="AG69" s="3">
        <v>3</v>
      </c>
      <c r="AH69" s="3">
        <v>3</v>
      </c>
      <c r="AI69" s="3">
        <v>4</v>
      </c>
      <c r="AJ69" s="3">
        <v>2</v>
      </c>
      <c r="AK69" s="3">
        <v>0</v>
      </c>
      <c r="AL69" s="3">
        <v>0</v>
      </c>
      <c r="AM69" s="3">
        <v>0</v>
      </c>
      <c r="AN69" s="3">
        <v>0</v>
      </c>
      <c r="AO69" s="3">
        <v>4</v>
      </c>
      <c r="AP69" s="3">
        <v>4</v>
      </c>
      <c r="AQ69" s="3">
        <v>3</v>
      </c>
      <c r="AR69" s="3">
        <v>4</v>
      </c>
      <c r="AS69" s="3">
        <v>3</v>
      </c>
      <c r="AT69" s="3">
        <v>0</v>
      </c>
      <c r="AU69" s="3">
        <v>0</v>
      </c>
      <c r="AV69" s="3">
        <v>0</v>
      </c>
      <c r="AW69" s="3">
        <v>0</v>
      </c>
      <c r="AX69" s="3">
        <v>3</v>
      </c>
      <c r="AY69" s="3">
        <v>3</v>
      </c>
      <c r="AZ69" s="3">
        <v>4</v>
      </c>
      <c r="BA69" s="3">
        <v>4</v>
      </c>
      <c r="BB69" s="3">
        <v>3</v>
      </c>
      <c r="BC69" s="3">
        <v>0</v>
      </c>
      <c r="BD69" s="3">
        <v>0</v>
      </c>
      <c r="BE69" s="3">
        <v>0</v>
      </c>
      <c r="BF69" s="3">
        <v>0</v>
      </c>
    </row>
    <row r="70" spans="1:58" ht="15.75" customHeight="1" x14ac:dyDescent="0.25">
      <c r="A70" s="8" t="s">
        <v>91</v>
      </c>
      <c r="C70" s="3">
        <v>10</v>
      </c>
      <c r="D70" s="3">
        <v>10</v>
      </c>
      <c r="F70" s="8" t="s">
        <v>29</v>
      </c>
      <c r="H70" s="4"/>
      <c r="J70" s="8"/>
      <c r="K70" s="8"/>
      <c r="L70" s="3" t="s">
        <v>646</v>
      </c>
      <c r="M70" s="3" t="s">
        <v>763</v>
      </c>
      <c r="N70" s="3">
        <f t="shared" si="6"/>
        <v>66</v>
      </c>
      <c r="O70" s="9">
        <f t="shared" si="7"/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9">
        <f t="shared" si="8"/>
        <v>66</v>
      </c>
      <c r="AE70" s="3">
        <v>3</v>
      </c>
      <c r="AF70" s="3">
        <v>3</v>
      </c>
      <c r="AG70" s="3">
        <v>3</v>
      </c>
      <c r="AH70" s="3">
        <v>3</v>
      </c>
      <c r="AI70" s="3">
        <v>4</v>
      </c>
      <c r="AJ70" s="3">
        <v>2</v>
      </c>
      <c r="AK70" s="3">
        <v>0</v>
      </c>
      <c r="AL70" s="3">
        <v>2</v>
      </c>
      <c r="AM70" s="3">
        <v>2</v>
      </c>
      <c r="AN70" s="3">
        <v>0</v>
      </c>
      <c r="AO70" s="3">
        <v>4</v>
      </c>
      <c r="AP70" s="3">
        <v>4</v>
      </c>
      <c r="AQ70" s="3">
        <v>3</v>
      </c>
      <c r="AR70" s="3">
        <v>4</v>
      </c>
      <c r="AS70" s="3">
        <v>3</v>
      </c>
      <c r="AT70" s="3">
        <v>0</v>
      </c>
      <c r="AU70" s="3">
        <v>3</v>
      </c>
      <c r="AV70" s="3">
        <v>0</v>
      </c>
      <c r="AW70" s="3">
        <v>0</v>
      </c>
      <c r="AX70" s="3">
        <v>3</v>
      </c>
      <c r="AY70" s="3">
        <v>3</v>
      </c>
      <c r="AZ70" s="3">
        <v>4</v>
      </c>
      <c r="BA70" s="3">
        <v>4</v>
      </c>
      <c r="BB70" s="3">
        <v>3</v>
      </c>
      <c r="BC70" s="3">
        <v>0</v>
      </c>
      <c r="BD70" s="3">
        <v>3</v>
      </c>
      <c r="BE70" s="3">
        <v>3</v>
      </c>
      <c r="BF70" s="3">
        <v>0</v>
      </c>
    </row>
    <row r="71" spans="1:58" ht="15.75" customHeight="1" x14ac:dyDescent="0.25">
      <c r="A71" s="8" t="s">
        <v>99</v>
      </c>
      <c r="C71" s="3">
        <v>10</v>
      </c>
      <c r="D71" s="3">
        <v>10</v>
      </c>
      <c r="F71" s="8" t="s">
        <v>3</v>
      </c>
      <c r="H71" s="4"/>
      <c r="J71" s="8"/>
      <c r="K71" s="8"/>
      <c r="L71" s="3" t="s">
        <v>672</v>
      </c>
      <c r="M71" s="3" t="s">
        <v>763</v>
      </c>
      <c r="N71" s="3">
        <f t="shared" si="6"/>
        <v>62</v>
      </c>
      <c r="O71" s="9">
        <f t="shared" si="7"/>
        <v>21</v>
      </c>
      <c r="P71" s="3">
        <v>0</v>
      </c>
      <c r="Q71" s="3">
        <v>0</v>
      </c>
      <c r="R71" s="3">
        <v>10</v>
      </c>
      <c r="S71" s="3">
        <v>11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9">
        <f t="shared" si="8"/>
        <v>41</v>
      </c>
      <c r="AE71" s="3">
        <v>3</v>
      </c>
      <c r="AF71" s="3">
        <v>3</v>
      </c>
      <c r="AG71" s="3">
        <v>3</v>
      </c>
      <c r="AH71" s="3">
        <v>3</v>
      </c>
      <c r="AI71" s="3">
        <v>0</v>
      </c>
      <c r="AJ71" s="3">
        <v>2</v>
      </c>
      <c r="AK71" s="3">
        <v>0</v>
      </c>
      <c r="AL71" s="3">
        <v>0</v>
      </c>
      <c r="AM71" s="3">
        <v>0</v>
      </c>
      <c r="AN71" s="3">
        <v>0</v>
      </c>
      <c r="AO71" s="3">
        <v>4</v>
      </c>
      <c r="AP71" s="3">
        <v>4</v>
      </c>
      <c r="AQ71" s="3">
        <v>3</v>
      </c>
      <c r="AR71" s="3">
        <v>0</v>
      </c>
      <c r="AS71" s="3">
        <v>3</v>
      </c>
      <c r="AT71" s="3">
        <v>0</v>
      </c>
      <c r="AU71" s="3">
        <v>0</v>
      </c>
      <c r="AV71" s="3">
        <v>0</v>
      </c>
      <c r="AW71" s="3">
        <v>0</v>
      </c>
      <c r="AX71" s="3">
        <v>3</v>
      </c>
      <c r="AY71" s="3">
        <v>3</v>
      </c>
      <c r="AZ71" s="3">
        <v>4</v>
      </c>
      <c r="BA71" s="3">
        <v>0</v>
      </c>
      <c r="BB71" s="3">
        <v>3</v>
      </c>
      <c r="BC71" s="3">
        <v>0</v>
      </c>
      <c r="BD71" s="3">
        <v>0</v>
      </c>
      <c r="BE71" s="3">
        <v>0</v>
      </c>
      <c r="BF71" s="3">
        <v>0</v>
      </c>
    </row>
    <row r="72" spans="1:58" ht="15.75" customHeight="1" x14ac:dyDescent="0.25">
      <c r="A72" s="8" t="s">
        <v>314</v>
      </c>
      <c r="C72" s="3">
        <v>10</v>
      </c>
      <c r="D72" s="3">
        <v>10</v>
      </c>
      <c r="F72" s="8" t="s">
        <v>3</v>
      </c>
      <c r="H72" s="4"/>
      <c r="J72" s="8"/>
      <c r="K72" s="8"/>
      <c r="L72" s="3" t="s">
        <v>552</v>
      </c>
      <c r="M72" s="3" t="s">
        <v>763</v>
      </c>
      <c r="N72" s="3">
        <f t="shared" si="6"/>
        <v>61</v>
      </c>
      <c r="O72" s="9">
        <f t="shared" si="7"/>
        <v>20</v>
      </c>
      <c r="P72" s="3">
        <v>7</v>
      </c>
      <c r="Q72" s="3">
        <v>1</v>
      </c>
      <c r="R72" s="3">
        <v>0</v>
      </c>
      <c r="S72" s="3">
        <v>11</v>
      </c>
      <c r="T72" s="3">
        <v>1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9">
        <f t="shared" si="8"/>
        <v>41</v>
      </c>
      <c r="AE72" s="3">
        <v>3</v>
      </c>
      <c r="AF72" s="3">
        <v>3</v>
      </c>
      <c r="AG72" s="3">
        <v>3</v>
      </c>
      <c r="AH72" s="3">
        <v>3</v>
      </c>
      <c r="AI72" s="3">
        <v>0</v>
      </c>
      <c r="AJ72" s="3">
        <v>2</v>
      </c>
      <c r="AK72" s="3">
        <v>0</v>
      </c>
      <c r="AL72" s="3">
        <v>0</v>
      </c>
      <c r="AM72" s="3">
        <v>0</v>
      </c>
      <c r="AN72" s="3">
        <v>0</v>
      </c>
      <c r="AO72" s="3">
        <v>4</v>
      </c>
      <c r="AP72" s="3">
        <v>4</v>
      </c>
      <c r="AQ72" s="3">
        <v>3</v>
      </c>
      <c r="AR72" s="3">
        <v>0</v>
      </c>
      <c r="AS72" s="3">
        <v>3</v>
      </c>
      <c r="AT72" s="3">
        <v>0</v>
      </c>
      <c r="AU72" s="3">
        <v>0</v>
      </c>
      <c r="AV72" s="3">
        <v>0</v>
      </c>
      <c r="AW72" s="3">
        <v>0</v>
      </c>
      <c r="AX72" s="3">
        <v>3</v>
      </c>
      <c r="AY72" s="3">
        <v>3</v>
      </c>
      <c r="AZ72" s="3">
        <v>4</v>
      </c>
      <c r="BA72" s="3">
        <v>0</v>
      </c>
      <c r="BB72" s="3">
        <v>3</v>
      </c>
      <c r="BC72" s="3">
        <v>0</v>
      </c>
      <c r="BD72" s="3">
        <v>0</v>
      </c>
      <c r="BE72" s="3">
        <v>0</v>
      </c>
      <c r="BF72" s="3">
        <v>0</v>
      </c>
    </row>
    <row r="73" spans="1:58" ht="15.75" customHeight="1" x14ac:dyDescent="0.25">
      <c r="A73" s="8" t="s">
        <v>323</v>
      </c>
      <c r="C73" s="3">
        <v>10</v>
      </c>
      <c r="D73" s="3">
        <v>10</v>
      </c>
      <c r="F73" s="8" t="s">
        <v>57</v>
      </c>
      <c r="H73" s="4"/>
      <c r="J73" s="8"/>
      <c r="K73" s="8"/>
      <c r="L73" s="3" t="s">
        <v>654</v>
      </c>
      <c r="M73" s="3" t="s">
        <v>763</v>
      </c>
      <c r="N73" s="3">
        <f t="shared" si="6"/>
        <v>60</v>
      </c>
      <c r="O73" s="9">
        <f t="shared" si="7"/>
        <v>19</v>
      </c>
      <c r="P73" s="3">
        <v>7</v>
      </c>
      <c r="Q73" s="3">
        <v>1</v>
      </c>
      <c r="R73" s="3">
        <v>0</v>
      </c>
      <c r="S73" s="3">
        <v>11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9">
        <f t="shared" si="8"/>
        <v>41</v>
      </c>
      <c r="AE73" s="3">
        <v>3</v>
      </c>
      <c r="AF73" s="3">
        <v>3</v>
      </c>
      <c r="AG73" s="3">
        <v>3</v>
      </c>
      <c r="AH73" s="3">
        <v>3</v>
      </c>
      <c r="AI73" s="3">
        <v>0</v>
      </c>
      <c r="AJ73" s="3">
        <v>2</v>
      </c>
      <c r="AK73" s="3">
        <v>0</v>
      </c>
      <c r="AL73" s="3">
        <v>0</v>
      </c>
      <c r="AM73" s="3">
        <v>0</v>
      </c>
      <c r="AN73" s="3">
        <v>0</v>
      </c>
      <c r="AO73" s="3">
        <v>4</v>
      </c>
      <c r="AP73" s="3">
        <v>4</v>
      </c>
      <c r="AQ73" s="3">
        <v>3</v>
      </c>
      <c r="AR73" s="3">
        <v>0</v>
      </c>
      <c r="AS73" s="3">
        <v>3</v>
      </c>
      <c r="AT73" s="3">
        <v>0</v>
      </c>
      <c r="AU73" s="3">
        <v>0</v>
      </c>
      <c r="AV73" s="3">
        <v>0</v>
      </c>
      <c r="AW73" s="3">
        <v>0</v>
      </c>
      <c r="AX73" s="3">
        <v>3</v>
      </c>
      <c r="AY73" s="3">
        <v>3</v>
      </c>
      <c r="AZ73" s="3">
        <v>4</v>
      </c>
      <c r="BA73" s="3">
        <v>0</v>
      </c>
      <c r="BB73" s="3">
        <v>3</v>
      </c>
      <c r="BC73" s="3">
        <v>0</v>
      </c>
      <c r="BD73" s="3">
        <v>0</v>
      </c>
      <c r="BE73" s="3">
        <v>0</v>
      </c>
      <c r="BF73" s="3">
        <v>0</v>
      </c>
    </row>
    <row r="74" spans="1:58" ht="15.75" customHeight="1" x14ac:dyDescent="0.25">
      <c r="A74" s="8" t="s">
        <v>200</v>
      </c>
      <c r="C74" s="3">
        <v>10</v>
      </c>
      <c r="D74" s="3">
        <v>10</v>
      </c>
      <c r="F74" s="8" t="s">
        <v>9</v>
      </c>
      <c r="H74" s="4"/>
      <c r="J74" s="8"/>
      <c r="K74" s="8"/>
      <c r="L74" s="3" t="s">
        <v>563</v>
      </c>
      <c r="M74" s="3" t="s">
        <v>763</v>
      </c>
      <c r="N74" s="3">
        <f t="shared" si="6"/>
        <v>59</v>
      </c>
      <c r="O74" s="9">
        <f t="shared" si="7"/>
        <v>29</v>
      </c>
      <c r="P74" s="3">
        <v>7</v>
      </c>
      <c r="Q74" s="3">
        <v>1</v>
      </c>
      <c r="R74" s="3">
        <v>10</v>
      </c>
      <c r="S74" s="3">
        <v>11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9">
        <f t="shared" si="8"/>
        <v>30</v>
      </c>
      <c r="AE74" s="3">
        <v>3</v>
      </c>
      <c r="AF74" s="3">
        <v>3</v>
      </c>
      <c r="AG74" s="3">
        <v>3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4</v>
      </c>
      <c r="AP74" s="3">
        <v>4</v>
      </c>
      <c r="AQ74" s="3">
        <v>3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3</v>
      </c>
      <c r="AY74" s="3">
        <v>3</v>
      </c>
      <c r="AZ74" s="3">
        <v>4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</row>
    <row r="75" spans="1:58" ht="15.75" customHeight="1" x14ac:dyDescent="0.25">
      <c r="A75" s="8" t="s">
        <v>154</v>
      </c>
      <c r="C75" s="3">
        <v>10</v>
      </c>
      <c r="D75" s="3">
        <v>10</v>
      </c>
      <c r="F75" s="8" t="s">
        <v>60</v>
      </c>
      <c r="H75" s="4"/>
      <c r="J75" s="8"/>
      <c r="K75" s="8"/>
      <c r="L75" s="3" t="s">
        <v>555</v>
      </c>
      <c r="M75" s="3" t="s">
        <v>763</v>
      </c>
      <c r="N75" s="3">
        <f t="shared" si="6"/>
        <v>53</v>
      </c>
      <c r="O75" s="9">
        <f t="shared" si="7"/>
        <v>20</v>
      </c>
      <c r="P75" s="3">
        <v>7</v>
      </c>
      <c r="Q75" s="3">
        <v>1</v>
      </c>
      <c r="R75" s="3">
        <v>0</v>
      </c>
      <c r="S75" s="3">
        <v>11</v>
      </c>
      <c r="T75" s="3">
        <v>1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9">
        <f t="shared" si="8"/>
        <v>33</v>
      </c>
      <c r="AE75" s="3">
        <v>3</v>
      </c>
      <c r="AF75" s="3">
        <v>3</v>
      </c>
      <c r="AG75" s="3">
        <v>3</v>
      </c>
      <c r="AH75" s="3">
        <v>3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4</v>
      </c>
      <c r="AP75" s="3">
        <v>4</v>
      </c>
      <c r="AQ75" s="3">
        <v>3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3</v>
      </c>
      <c r="AY75" s="3">
        <v>3</v>
      </c>
      <c r="AZ75" s="3">
        <v>4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</row>
    <row r="76" spans="1:58" ht="15.75" customHeight="1" x14ac:dyDescent="0.25">
      <c r="A76" s="8" t="s">
        <v>55</v>
      </c>
      <c r="C76" s="3">
        <v>10</v>
      </c>
      <c r="D76" s="3">
        <v>10</v>
      </c>
      <c r="F76" s="8" t="s">
        <v>56</v>
      </c>
      <c r="H76" s="4"/>
      <c r="J76" s="8"/>
      <c r="K76" s="8"/>
      <c r="L76" s="3" t="s">
        <v>564</v>
      </c>
      <c r="M76" s="3" t="s">
        <v>763</v>
      </c>
      <c r="N76" s="3">
        <f t="shared" si="6"/>
        <v>53</v>
      </c>
      <c r="O76" s="9">
        <f t="shared" si="7"/>
        <v>12</v>
      </c>
      <c r="P76" s="3">
        <v>0</v>
      </c>
      <c r="Q76" s="3">
        <v>0</v>
      </c>
      <c r="R76" s="3">
        <v>0</v>
      </c>
      <c r="S76" s="3">
        <v>11</v>
      </c>
      <c r="T76" s="3">
        <v>1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9">
        <f t="shared" si="8"/>
        <v>41</v>
      </c>
      <c r="AE76" s="3">
        <v>3</v>
      </c>
      <c r="AF76" s="3">
        <v>3</v>
      </c>
      <c r="AG76" s="3">
        <v>3</v>
      </c>
      <c r="AH76" s="3">
        <v>3</v>
      </c>
      <c r="AI76" s="3">
        <v>0</v>
      </c>
      <c r="AJ76" s="3">
        <v>2</v>
      </c>
      <c r="AK76" s="3">
        <v>0</v>
      </c>
      <c r="AL76" s="3">
        <v>0</v>
      </c>
      <c r="AM76" s="3">
        <v>0</v>
      </c>
      <c r="AN76" s="3">
        <v>0</v>
      </c>
      <c r="AO76" s="3">
        <v>4</v>
      </c>
      <c r="AP76" s="3">
        <v>4</v>
      </c>
      <c r="AQ76" s="3">
        <v>3</v>
      </c>
      <c r="AR76" s="3">
        <v>0</v>
      </c>
      <c r="AS76" s="3">
        <v>3</v>
      </c>
      <c r="AT76" s="3">
        <v>0</v>
      </c>
      <c r="AU76" s="3">
        <v>0</v>
      </c>
      <c r="AV76" s="3">
        <v>0</v>
      </c>
      <c r="AW76" s="3">
        <v>0</v>
      </c>
      <c r="AX76" s="3">
        <v>3</v>
      </c>
      <c r="AY76" s="3">
        <v>3</v>
      </c>
      <c r="AZ76" s="3">
        <v>4</v>
      </c>
      <c r="BA76" s="3">
        <v>0</v>
      </c>
      <c r="BB76" s="3">
        <v>3</v>
      </c>
      <c r="BC76" s="3">
        <v>0</v>
      </c>
      <c r="BD76" s="3">
        <v>0</v>
      </c>
      <c r="BE76" s="3">
        <v>0</v>
      </c>
      <c r="BF76" s="3">
        <v>0</v>
      </c>
    </row>
    <row r="77" spans="1:58" ht="15.75" customHeight="1" x14ac:dyDescent="0.25">
      <c r="A77" s="8" t="s">
        <v>30</v>
      </c>
      <c r="C77" s="3">
        <v>10</v>
      </c>
      <c r="D77" s="3">
        <v>10</v>
      </c>
      <c r="F77" s="8" t="s">
        <v>3</v>
      </c>
      <c r="H77" s="4"/>
      <c r="J77" s="8"/>
      <c r="K77" s="8"/>
      <c r="L77" s="3" t="s">
        <v>707</v>
      </c>
      <c r="M77" s="3" t="s">
        <v>763</v>
      </c>
      <c r="N77" s="3">
        <f t="shared" si="6"/>
        <v>53</v>
      </c>
      <c r="O77" s="9">
        <f t="shared" si="7"/>
        <v>20</v>
      </c>
      <c r="P77" s="3">
        <v>7</v>
      </c>
      <c r="Q77" s="3">
        <v>1</v>
      </c>
      <c r="R77" s="3">
        <v>0</v>
      </c>
      <c r="S77" s="3">
        <v>11</v>
      </c>
      <c r="T77" s="3">
        <v>1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9">
        <f t="shared" si="8"/>
        <v>33</v>
      </c>
      <c r="AE77" s="3">
        <v>3</v>
      </c>
      <c r="AF77" s="3">
        <v>3</v>
      </c>
      <c r="AG77" s="3">
        <v>3</v>
      </c>
      <c r="AH77" s="3">
        <v>3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4</v>
      </c>
      <c r="AP77" s="3">
        <v>4</v>
      </c>
      <c r="AQ77" s="3">
        <v>3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3</v>
      </c>
      <c r="AY77" s="3">
        <v>3</v>
      </c>
      <c r="AZ77" s="3">
        <v>4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</row>
    <row r="78" spans="1:58" ht="15.75" customHeight="1" x14ac:dyDescent="0.25">
      <c r="A78" s="8" t="s">
        <v>105</v>
      </c>
      <c r="C78" s="3">
        <v>10</v>
      </c>
      <c r="D78" s="3">
        <v>10</v>
      </c>
      <c r="F78" s="8" t="s">
        <v>3</v>
      </c>
      <c r="H78" s="4"/>
      <c r="J78" s="8"/>
      <c r="K78" s="8"/>
      <c r="L78" s="3" t="s">
        <v>653</v>
      </c>
      <c r="M78" s="3" t="s">
        <v>763</v>
      </c>
      <c r="N78" s="3">
        <f t="shared" si="6"/>
        <v>52</v>
      </c>
      <c r="O78" s="9">
        <f t="shared" si="7"/>
        <v>11</v>
      </c>
      <c r="P78" s="3">
        <v>0</v>
      </c>
      <c r="Q78" s="3">
        <v>0</v>
      </c>
      <c r="R78" s="3">
        <v>0</v>
      </c>
      <c r="S78" s="3">
        <v>11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9">
        <f t="shared" si="8"/>
        <v>41</v>
      </c>
      <c r="AE78" s="3">
        <v>3</v>
      </c>
      <c r="AF78" s="3">
        <v>3</v>
      </c>
      <c r="AG78" s="3">
        <v>3</v>
      </c>
      <c r="AH78" s="3">
        <v>3</v>
      </c>
      <c r="AI78" s="3">
        <v>0</v>
      </c>
      <c r="AJ78" s="3">
        <v>2</v>
      </c>
      <c r="AK78" s="3">
        <v>0</v>
      </c>
      <c r="AL78" s="3">
        <v>0</v>
      </c>
      <c r="AM78" s="3">
        <v>0</v>
      </c>
      <c r="AN78" s="3">
        <v>0</v>
      </c>
      <c r="AO78" s="3">
        <v>4</v>
      </c>
      <c r="AP78" s="3">
        <v>4</v>
      </c>
      <c r="AQ78" s="3">
        <v>3</v>
      </c>
      <c r="AR78" s="3">
        <v>0</v>
      </c>
      <c r="AS78" s="3">
        <v>3</v>
      </c>
      <c r="AT78" s="3">
        <v>0</v>
      </c>
      <c r="AU78" s="3">
        <v>0</v>
      </c>
      <c r="AV78" s="3">
        <v>0</v>
      </c>
      <c r="AW78" s="3">
        <v>0</v>
      </c>
      <c r="AX78" s="3">
        <v>3</v>
      </c>
      <c r="AY78" s="3">
        <v>3</v>
      </c>
      <c r="AZ78" s="3">
        <v>4</v>
      </c>
      <c r="BA78" s="3">
        <v>0</v>
      </c>
      <c r="BB78" s="3">
        <v>3</v>
      </c>
      <c r="BC78" s="3">
        <v>0</v>
      </c>
      <c r="BD78" s="3">
        <v>0</v>
      </c>
      <c r="BE78" s="3">
        <v>0</v>
      </c>
      <c r="BF78" s="3">
        <v>0</v>
      </c>
    </row>
    <row r="79" spans="1:58" ht="15.75" customHeight="1" x14ac:dyDescent="0.25">
      <c r="A79" s="8" t="s">
        <v>98</v>
      </c>
      <c r="C79" s="3">
        <v>10</v>
      </c>
      <c r="D79" s="3">
        <v>10</v>
      </c>
      <c r="F79" s="8" t="s">
        <v>7</v>
      </c>
      <c r="H79" s="4"/>
      <c r="J79" s="8"/>
      <c r="K79" s="8"/>
      <c r="L79" s="3" t="s">
        <v>724</v>
      </c>
      <c r="M79" s="3" t="s">
        <v>763</v>
      </c>
      <c r="N79" s="3">
        <f t="shared" si="6"/>
        <v>50</v>
      </c>
      <c r="O79" s="9">
        <f t="shared" si="7"/>
        <v>20</v>
      </c>
      <c r="P79" s="3">
        <v>7</v>
      </c>
      <c r="Q79" s="3">
        <v>1</v>
      </c>
      <c r="R79" s="3">
        <v>0</v>
      </c>
      <c r="S79" s="3">
        <v>11</v>
      </c>
      <c r="T79" s="3">
        <v>1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9">
        <f t="shared" si="8"/>
        <v>30</v>
      </c>
      <c r="AE79" s="3">
        <v>3</v>
      </c>
      <c r="AF79" s="3">
        <v>3</v>
      </c>
      <c r="AG79" s="3">
        <v>3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4</v>
      </c>
      <c r="AP79" s="3">
        <v>4</v>
      </c>
      <c r="AQ79" s="3">
        <v>3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3</v>
      </c>
      <c r="AY79" s="3">
        <v>3</v>
      </c>
      <c r="AZ79" s="3">
        <v>4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</row>
    <row r="80" spans="1:58" ht="15.75" customHeight="1" x14ac:dyDescent="0.25">
      <c r="A80" s="8" t="s">
        <v>108</v>
      </c>
      <c r="C80" s="3">
        <v>10</v>
      </c>
      <c r="D80" s="3">
        <v>10</v>
      </c>
      <c r="F80" s="8" t="s">
        <v>29</v>
      </c>
      <c r="H80" s="4"/>
      <c r="J80" s="8"/>
      <c r="K80" s="8"/>
      <c r="L80" s="3" t="s">
        <v>605</v>
      </c>
      <c r="M80" s="3" t="s">
        <v>763</v>
      </c>
      <c r="N80" s="3">
        <f t="shared" si="6"/>
        <v>46</v>
      </c>
      <c r="O80" s="9">
        <f t="shared" si="7"/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9">
        <f t="shared" si="8"/>
        <v>46</v>
      </c>
      <c r="AE80" s="3">
        <v>3</v>
      </c>
      <c r="AF80" s="3">
        <v>0</v>
      </c>
      <c r="AG80" s="3">
        <v>0</v>
      </c>
      <c r="AH80" s="3">
        <v>3</v>
      </c>
      <c r="AI80" s="3">
        <v>4</v>
      </c>
      <c r="AJ80" s="3">
        <v>2</v>
      </c>
      <c r="AK80" s="3">
        <v>0</v>
      </c>
      <c r="AL80" s="3">
        <v>2</v>
      </c>
      <c r="AM80" s="3">
        <v>2</v>
      </c>
      <c r="AN80" s="3">
        <v>0</v>
      </c>
      <c r="AO80" s="3">
        <v>0</v>
      </c>
      <c r="AP80" s="3">
        <v>0</v>
      </c>
      <c r="AQ80" s="3">
        <v>3</v>
      </c>
      <c r="AR80" s="3">
        <v>4</v>
      </c>
      <c r="AS80" s="3">
        <v>3</v>
      </c>
      <c r="AT80" s="3">
        <v>0</v>
      </c>
      <c r="AU80" s="3">
        <v>3</v>
      </c>
      <c r="AV80" s="3">
        <v>3</v>
      </c>
      <c r="AW80" s="3">
        <v>0</v>
      </c>
      <c r="AX80" s="3">
        <v>0</v>
      </c>
      <c r="AY80" s="3">
        <v>0</v>
      </c>
      <c r="AZ80" s="3">
        <v>4</v>
      </c>
      <c r="BA80" s="3">
        <v>4</v>
      </c>
      <c r="BB80" s="3">
        <v>3</v>
      </c>
      <c r="BC80" s="3">
        <v>0</v>
      </c>
      <c r="BD80" s="3">
        <v>3</v>
      </c>
      <c r="BE80" s="3">
        <v>0</v>
      </c>
      <c r="BF80" s="3">
        <v>0</v>
      </c>
    </row>
    <row r="81" spans="1:58" ht="15.75" customHeight="1" x14ac:dyDescent="0.25">
      <c r="A81" s="8" t="s">
        <v>360</v>
      </c>
      <c r="C81" s="3">
        <v>10</v>
      </c>
      <c r="D81" s="3">
        <v>10</v>
      </c>
      <c r="F81" s="8" t="s">
        <v>3</v>
      </c>
      <c r="H81" s="4"/>
      <c r="J81" s="8"/>
      <c r="K81" s="8"/>
      <c r="L81" s="3" t="s">
        <v>663</v>
      </c>
      <c r="M81" s="3" t="s">
        <v>763</v>
      </c>
      <c r="N81" s="3">
        <f t="shared" si="6"/>
        <v>43</v>
      </c>
      <c r="O81" s="9">
        <f t="shared" si="7"/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9">
        <f t="shared" si="8"/>
        <v>43</v>
      </c>
      <c r="AE81" s="3">
        <v>3</v>
      </c>
      <c r="AF81" s="3">
        <v>3</v>
      </c>
      <c r="AG81" s="3">
        <v>3</v>
      </c>
      <c r="AH81" s="3">
        <v>0</v>
      </c>
      <c r="AI81" s="3">
        <v>4</v>
      </c>
      <c r="AJ81" s="3">
        <v>2</v>
      </c>
      <c r="AK81" s="3">
        <v>0</v>
      </c>
      <c r="AL81" s="3">
        <v>0</v>
      </c>
      <c r="AM81" s="3">
        <v>0</v>
      </c>
      <c r="AN81" s="3">
        <v>0</v>
      </c>
      <c r="AO81" s="3">
        <v>4</v>
      </c>
      <c r="AP81" s="3">
        <v>4</v>
      </c>
      <c r="AQ81" s="3">
        <v>0</v>
      </c>
      <c r="AR81" s="3">
        <v>4</v>
      </c>
      <c r="AS81" s="3">
        <v>3</v>
      </c>
      <c r="AT81" s="3">
        <v>0</v>
      </c>
      <c r="AU81" s="3">
        <v>0</v>
      </c>
      <c r="AV81" s="3">
        <v>0</v>
      </c>
      <c r="AW81" s="3">
        <v>0</v>
      </c>
      <c r="AX81" s="3">
        <v>3</v>
      </c>
      <c r="AY81" s="3">
        <v>3</v>
      </c>
      <c r="AZ81" s="3">
        <v>0</v>
      </c>
      <c r="BA81" s="3">
        <v>4</v>
      </c>
      <c r="BB81" s="3">
        <v>3</v>
      </c>
      <c r="BC81" s="3">
        <v>0</v>
      </c>
      <c r="BD81" s="3">
        <v>0</v>
      </c>
      <c r="BE81" s="3">
        <v>0</v>
      </c>
      <c r="BF81" s="3">
        <v>0</v>
      </c>
    </row>
    <row r="82" spans="1:58" ht="15.75" customHeight="1" x14ac:dyDescent="0.25">
      <c r="A82" s="8" t="s">
        <v>309</v>
      </c>
      <c r="C82" s="3">
        <v>10</v>
      </c>
      <c r="D82" s="3">
        <v>10</v>
      </c>
      <c r="F82" s="8" t="s">
        <v>56</v>
      </c>
      <c r="H82" s="4"/>
      <c r="J82" s="8"/>
      <c r="K82" s="8"/>
      <c r="L82" s="3" t="s">
        <v>697</v>
      </c>
      <c r="M82" s="3" t="s">
        <v>763</v>
      </c>
      <c r="N82" s="3">
        <f t="shared" si="6"/>
        <v>43</v>
      </c>
      <c r="O82" s="9">
        <f t="shared" si="7"/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9">
        <f t="shared" si="8"/>
        <v>43</v>
      </c>
      <c r="AE82" s="3">
        <v>3</v>
      </c>
      <c r="AF82" s="3">
        <v>3</v>
      </c>
      <c r="AG82" s="3">
        <v>3</v>
      </c>
      <c r="AH82" s="3">
        <v>3</v>
      </c>
      <c r="AI82" s="3">
        <v>0</v>
      </c>
      <c r="AJ82" s="3">
        <v>2</v>
      </c>
      <c r="AK82" s="3">
        <v>0</v>
      </c>
      <c r="AL82" s="3">
        <v>2</v>
      </c>
      <c r="AM82" s="3">
        <v>0</v>
      </c>
      <c r="AN82" s="3">
        <v>0</v>
      </c>
      <c r="AO82" s="3">
        <v>4</v>
      </c>
      <c r="AP82" s="3">
        <v>4</v>
      </c>
      <c r="AQ82" s="3">
        <v>3</v>
      </c>
      <c r="AR82" s="3">
        <v>0</v>
      </c>
      <c r="AS82" s="3">
        <v>3</v>
      </c>
      <c r="AT82" s="3">
        <v>0</v>
      </c>
      <c r="AU82" s="3">
        <v>0</v>
      </c>
      <c r="AV82" s="3">
        <v>0</v>
      </c>
      <c r="AW82" s="3">
        <v>0</v>
      </c>
      <c r="AX82" s="3">
        <v>3</v>
      </c>
      <c r="AY82" s="3">
        <v>3</v>
      </c>
      <c r="AZ82" s="3">
        <v>4</v>
      </c>
      <c r="BA82" s="3">
        <v>0</v>
      </c>
      <c r="BB82" s="3">
        <v>3</v>
      </c>
      <c r="BC82" s="3">
        <v>0</v>
      </c>
      <c r="BD82" s="3">
        <v>0</v>
      </c>
      <c r="BE82" s="3">
        <v>0</v>
      </c>
      <c r="BF82" s="3">
        <v>0</v>
      </c>
    </row>
    <row r="83" spans="1:58" ht="15.75" hidden="1" customHeight="1" x14ac:dyDescent="0.25">
      <c r="A83" s="8" t="s">
        <v>75</v>
      </c>
      <c r="B83" s="8" t="s">
        <v>76</v>
      </c>
      <c r="C83" s="3">
        <v>10</v>
      </c>
      <c r="D83" s="3">
        <v>10</v>
      </c>
      <c r="E83" s="8" t="s">
        <v>77</v>
      </c>
      <c r="F83" s="8" t="s">
        <v>12</v>
      </c>
      <c r="G83" s="8" t="s">
        <v>78</v>
      </c>
      <c r="H83" s="4" t="s">
        <v>79</v>
      </c>
      <c r="I83" s="8" t="s">
        <v>80</v>
      </c>
      <c r="J83" s="8" t="s">
        <v>612</v>
      </c>
      <c r="K83" s="8" t="s">
        <v>613</v>
      </c>
      <c r="L83" s="3" t="s">
        <v>612</v>
      </c>
      <c r="N83" s="3">
        <f t="shared" si="6"/>
        <v>39</v>
      </c>
      <c r="O83" s="9">
        <f t="shared" si="7"/>
        <v>20</v>
      </c>
      <c r="P83" s="3">
        <v>7</v>
      </c>
      <c r="Q83" s="3">
        <v>1</v>
      </c>
      <c r="R83" s="3">
        <v>0</v>
      </c>
      <c r="S83" s="3">
        <v>11</v>
      </c>
      <c r="T83" s="3">
        <v>1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9">
        <f t="shared" si="8"/>
        <v>19</v>
      </c>
      <c r="AE83" s="3">
        <v>3</v>
      </c>
      <c r="AF83" s="3">
        <v>3</v>
      </c>
      <c r="AG83" s="3">
        <v>3</v>
      </c>
      <c r="AH83" s="3">
        <v>0</v>
      </c>
      <c r="AI83" s="3">
        <v>0</v>
      </c>
      <c r="AJ83" s="3">
        <v>0</v>
      </c>
      <c r="AK83" s="3">
        <v>0</v>
      </c>
      <c r="AL83" s="3">
        <v>2</v>
      </c>
      <c r="AM83" s="3">
        <v>0</v>
      </c>
      <c r="AN83" s="3">
        <v>0</v>
      </c>
      <c r="AO83" s="3">
        <v>4</v>
      </c>
      <c r="AP83" s="3">
        <v>4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</row>
    <row r="84" spans="1:58" ht="15.75" hidden="1" customHeight="1" x14ac:dyDescent="0.25">
      <c r="A84" s="8" t="s">
        <v>232</v>
      </c>
      <c r="B84" s="8" t="s">
        <v>233</v>
      </c>
      <c r="C84" s="3">
        <v>10</v>
      </c>
      <c r="D84" s="3">
        <v>10</v>
      </c>
      <c r="E84" s="8" t="s">
        <v>153</v>
      </c>
      <c r="F84" s="8" t="s">
        <v>57</v>
      </c>
      <c r="G84" s="8" t="s">
        <v>178</v>
      </c>
      <c r="H84" s="4" t="s">
        <v>155</v>
      </c>
      <c r="I84" s="8" t="s">
        <v>234</v>
      </c>
      <c r="J84" s="8" t="s">
        <v>742</v>
      </c>
      <c r="K84" s="8" t="s">
        <v>743</v>
      </c>
      <c r="L84" s="3" t="s">
        <v>742</v>
      </c>
      <c r="N84" s="3">
        <f t="shared" si="6"/>
        <v>37</v>
      </c>
      <c r="O84" s="9">
        <f t="shared" si="7"/>
        <v>34</v>
      </c>
      <c r="P84" s="3">
        <v>7</v>
      </c>
      <c r="Q84" s="3">
        <v>1</v>
      </c>
      <c r="R84" s="3">
        <v>0</v>
      </c>
      <c r="S84" s="3">
        <v>11</v>
      </c>
      <c r="T84" s="3">
        <v>0</v>
      </c>
      <c r="U84" s="3">
        <v>0</v>
      </c>
      <c r="V84" s="3">
        <v>0</v>
      </c>
      <c r="W84" s="3">
        <v>15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9">
        <f t="shared" si="8"/>
        <v>3</v>
      </c>
      <c r="AE84" s="3">
        <v>3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</row>
    <row r="85" spans="1:58" ht="15.75" hidden="1" customHeight="1" x14ac:dyDescent="0.25">
      <c r="A85" s="8" t="s">
        <v>388</v>
      </c>
      <c r="B85" s="8" t="s">
        <v>389</v>
      </c>
      <c r="C85" s="3">
        <v>10</v>
      </c>
      <c r="D85" s="3">
        <v>10</v>
      </c>
      <c r="E85" s="8" t="s">
        <v>386</v>
      </c>
      <c r="F85" s="8" t="s">
        <v>58</v>
      </c>
      <c r="G85" s="8" t="s">
        <v>387</v>
      </c>
      <c r="H85" s="4" t="s">
        <v>390</v>
      </c>
      <c r="I85" s="5" t="s">
        <v>391</v>
      </c>
      <c r="J85" s="8" t="s">
        <v>673</v>
      </c>
      <c r="K85" s="8" t="s">
        <v>674</v>
      </c>
      <c r="L85" s="3" t="s">
        <v>673</v>
      </c>
      <c r="N85" s="3">
        <f t="shared" si="6"/>
        <v>33</v>
      </c>
      <c r="O85" s="9">
        <f t="shared" si="7"/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9">
        <f t="shared" si="8"/>
        <v>33</v>
      </c>
      <c r="AE85" s="3">
        <v>3</v>
      </c>
      <c r="AF85" s="3">
        <v>3</v>
      </c>
      <c r="AG85" s="3">
        <v>3</v>
      </c>
      <c r="AH85" s="3">
        <v>3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4</v>
      </c>
      <c r="AP85" s="3">
        <v>4</v>
      </c>
      <c r="AQ85" s="3">
        <v>3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3</v>
      </c>
      <c r="AY85" s="3">
        <v>3</v>
      </c>
      <c r="AZ85" s="3">
        <v>4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</row>
    <row r="86" spans="1:58" ht="15.75" hidden="1" customHeight="1" x14ac:dyDescent="0.25">
      <c r="A86" s="8" t="s">
        <v>100</v>
      </c>
      <c r="B86" s="8" t="s">
        <v>101</v>
      </c>
      <c r="C86" s="3">
        <v>10</v>
      </c>
      <c r="D86" s="3">
        <v>10</v>
      </c>
      <c r="E86" s="8" t="s">
        <v>102</v>
      </c>
      <c r="F86" s="8" t="s">
        <v>3</v>
      </c>
      <c r="G86" s="8" t="s">
        <v>95</v>
      </c>
      <c r="H86" s="4" t="s">
        <v>103</v>
      </c>
      <c r="I86" s="8" t="s">
        <v>104</v>
      </c>
      <c r="J86" s="8" t="s">
        <v>638</v>
      </c>
      <c r="K86" s="8" t="s">
        <v>639</v>
      </c>
      <c r="L86" s="3" t="s">
        <v>638</v>
      </c>
      <c r="N86" s="3">
        <f t="shared" si="6"/>
        <v>27</v>
      </c>
      <c r="O86" s="9">
        <f t="shared" si="7"/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9">
        <f t="shared" si="8"/>
        <v>27</v>
      </c>
      <c r="AE86" s="3">
        <v>3</v>
      </c>
      <c r="AF86" s="3">
        <v>3</v>
      </c>
      <c r="AG86" s="3">
        <v>3</v>
      </c>
      <c r="AH86" s="3">
        <v>3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4</v>
      </c>
      <c r="AP86" s="3">
        <v>4</v>
      </c>
      <c r="AQ86" s="3">
        <v>3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4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</row>
    <row r="87" spans="1:58" ht="15.75" hidden="1" customHeight="1" x14ac:dyDescent="0.25">
      <c r="A87" s="8" t="s">
        <v>316</v>
      </c>
      <c r="B87" s="8" t="s">
        <v>317</v>
      </c>
      <c r="C87" s="3">
        <v>10</v>
      </c>
      <c r="D87" s="3">
        <v>10</v>
      </c>
      <c r="E87" s="8" t="s">
        <v>318</v>
      </c>
      <c r="F87" s="8" t="s">
        <v>58</v>
      </c>
      <c r="G87" s="8" t="s">
        <v>319</v>
      </c>
      <c r="H87" s="4" t="s">
        <v>320</v>
      </c>
      <c r="I87" s="8" t="s">
        <v>321</v>
      </c>
      <c r="J87" s="8" t="s">
        <v>608</v>
      </c>
      <c r="K87" s="8" t="s">
        <v>609</v>
      </c>
      <c r="L87" s="3" t="s">
        <v>608</v>
      </c>
      <c r="N87" s="3">
        <f t="shared" si="6"/>
        <v>23</v>
      </c>
      <c r="O87" s="9">
        <f t="shared" si="7"/>
        <v>20</v>
      </c>
      <c r="P87" s="3">
        <v>7</v>
      </c>
      <c r="Q87" s="3">
        <v>1</v>
      </c>
      <c r="R87" s="3">
        <v>0</v>
      </c>
      <c r="S87" s="3">
        <v>11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9">
        <f t="shared" si="8"/>
        <v>3</v>
      </c>
      <c r="AE87" s="3">
        <v>3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</row>
    <row r="88" spans="1:58" ht="15.75" hidden="1" customHeight="1" x14ac:dyDescent="0.25">
      <c r="A88" s="8" t="s">
        <v>156</v>
      </c>
      <c r="B88" s="8" t="s">
        <v>157</v>
      </c>
      <c r="C88" s="3">
        <v>10</v>
      </c>
      <c r="D88" s="3">
        <v>10</v>
      </c>
      <c r="E88" s="8" t="s">
        <v>158</v>
      </c>
      <c r="F88" s="8" t="s">
        <v>7</v>
      </c>
      <c r="G88" s="8" t="s">
        <v>159</v>
      </c>
      <c r="H88" s="4" t="s">
        <v>160</v>
      </c>
      <c r="I88" s="8" t="s">
        <v>161</v>
      </c>
      <c r="J88" s="8" t="s">
        <v>677</v>
      </c>
      <c r="K88" s="8" t="s">
        <v>678</v>
      </c>
      <c r="L88" s="3" t="s">
        <v>677</v>
      </c>
      <c r="N88" s="3">
        <f t="shared" si="6"/>
        <v>21</v>
      </c>
      <c r="O88" s="9">
        <f t="shared" si="7"/>
        <v>18</v>
      </c>
      <c r="P88" s="3">
        <v>7</v>
      </c>
      <c r="Q88" s="3">
        <v>0</v>
      </c>
      <c r="R88" s="3">
        <v>0</v>
      </c>
      <c r="S88" s="3">
        <v>11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9">
        <f t="shared" si="8"/>
        <v>3</v>
      </c>
      <c r="AE88" s="3">
        <v>3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</row>
    <row r="89" spans="1:58" ht="15.75" hidden="1" customHeight="1" x14ac:dyDescent="0.25">
      <c r="A89" s="8" t="s">
        <v>355</v>
      </c>
      <c r="B89" s="8" t="s">
        <v>356</v>
      </c>
      <c r="C89" s="3">
        <v>10</v>
      </c>
      <c r="D89" s="3">
        <v>10</v>
      </c>
      <c r="E89" s="8" t="s">
        <v>357</v>
      </c>
      <c r="F89" s="8" t="s">
        <v>56</v>
      </c>
      <c r="G89" s="8" t="s">
        <v>211</v>
      </c>
      <c r="H89" s="4" t="s">
        <v>358</v>
      </c>
      <c r="I89" s="8" t="s">
        <v>359</v>
      </c>
      <c r="J89" s="8" t="s">
        <v>721</v>
      </c>
      <c r="K89" s="8" t="s">
        <v>722</v>
      </c>
      <c r="L89" s="3" t="s">
        <v>721</v>
      </c>
      <c r="N89" s="3">
        <f t="shared" si="6"/>
        <v>11</v>
      </c>
      <c r="O89" s="9">
        <f t="shared" si="7"/>
        <v>8</v>
      </c>
      <c r="P89" s="3">
        <v>7</v>
      </c>
      <c r="Q89" s="3">
        <v>1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9">
        <f t="shared" si="8"/>
        <v>3</v>
      </c>
      <c r="AE89" s="3">
        <v>3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</row>
    <row r="90" spans="1:58" ht="15.75" hidden="1" customHeight="1" x14ac:dyDescent="0.25">
      <c r="A90" s="8" t="s">
        <v>347</v>
      </c>
      <c r="B90" s="8" t="s">
        <v>348</v>
      </c>
      <c r="C90" s="3">
        <v>10</v>
      </c>
      <c r="D90" s="3">
        <v>10</v>
      </c>
      <c r="E90" s="8" t="s">
        <v>349</v>
      </c>
      <c r="F90" s="8" t="s">
        <v>7</v>
      </c>
      <c r="G90" s="8" t="s">
        <v>346</v>
      </c>
      <c r="H90" s="4" t="s">
        <v>350</v>
      </c>
      <c r="I90" s="8" t="s">
        <v>351</v>
      </c>
      <c r="J90" s="8" t="s">
        <v>533</v>
      </c>
      <c r="K90" s="8" t="s">
        <v>534</v>
      </c>
      <c r="L90" s="3" t="s">
        <v>533</v>
      </c>
      <c r="N90" s="3">
        <f t="shared" si="6"/>
        <v>10</v>
      </c>
      <c r="O90" s="9">
        <f t="shared" si="7"/>
        <v>7</v>
      </c>
      <c r="P90" s="3">
        <v>7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9">
        <f t="shared" si="8"/>
        <v>3</v>
      </c>
      <c r="AE90" s="3">
        <v>3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</row>
    <row r="91" spans="1:58" ht="15.75" hidden="1" customHeight="1" x14ac:dyDescent="0.25">
      <c r="A91" s="8" t="s">
        <v>118</v>
      </c>
      <c r="B91" s="8" t="s">
        <v>119</v>
      </c>
      <c r="C91" s="3">
        <v>10</v>
      </c>
      <c r="D91" s="3">
        <v>10</v>
      </c>
      <c r="E91" s="8" t="s">
        <v>120</v>
      </c>
      <c r="F91" s="8" t="s">
        <v>57</v>
      </c>
      <c r="G91" s="8" t="s">
        <v>121</v>
      </c>
      <c r="H91" s="4" t="s">
        <v>81</v>
      </c>
      <c r="I91" s="8" t="s">
        <v>122</v>
      </c>
      <c r="J91" s="8" t="s">
        <v>518</v>
      </c>
      <c r="K91" s="8" t="s">
        <v>519</v>
      </c>
      <c r="L91" s="3" t="s">
        <v>518</v>
      </c>
      <c r="N91" s="3">
        <f t="shared" si="6"/>
        <v>5</v>
      </c>
      <c r="O91" s="9">
        <f t="shared" si="7"/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9">
        <f t="shared" si="8"/>
        <v>5</v>
      </c>
      <c r="AE91" s="3">
        <v>3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</row>
    <row r="92" spans="1:58" ht="15.75" hidden="1" customHeight="1" x14ac:dyDescent="0.25">
      <c r="A92" s="8" t="s">
        <v>124</v>
      </c>
      <c r="B92" s="8" t="s">
        <v>125</v>
      </c>
      <c r="C92" s="3">
        <v>10</v>
      </c>
      <c r="D92" s="3">
        <v>10</v>
      </c>
      <c r="E92" s="8" t="s">
        <v>120</v>
      </c>
      <c r="F92" s="8" t="s">
        <v>57</v>
      </c>
      <c r="G92" s="8" t="s">
        <v>121</v>
      </c>
      <c r="H92" s="4" t="s">
        <v>126</v>
      </c>
      <c r="I92" s="8" t="s">
        <v>127</v>
      </c>
      <c r="J92" s="8" t="s">
        <v>610</v>
      </c>
      <c r="K92" s="8" t="s">
        <v>611</v>
      </c>
      <c r="L92" s="3" t="s">
        <v>610</v>
      </c>
      <c r="N92" s="3">
        <f t="shared" si="6"/>
        <v>5</v>
      </c>
      <c r="O92" s="9">
        <f t="shared" si="7"/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9">
        <f t="shared" si="8"/>
        <v>5</v>
      </c>
      <c r="AE92" s="3">
        <v>3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</row>
    <row r="93" spans="1:58" ht="15.75" hidden="1" customHeight="1" x14ac:dyDescent="0.25">
      <c r="A93" s="8" t="s">
        <v>236</v>
      </c>
      <c r="B93" s="8" t="s">
        <v>152</v>
      </c>
      <c r="C93" s="3">
        <v>10</v>
      </c>
      <c r="D93" s="3">
        <v>10</v>
      </c>
      <c r="E93" s="8" t="s">
        <v>368</v>
      </c>
      <c r="F93" s="8" t="s">
        <v>3</v>
      </c>
      <c r="G93" s="8" t="s">
        <v>235</v>
      </c>
      <c r="H93" s="4" t="s">
        <v>192</v>
      </c>
      <c r="I93" s="8" t="s">
        <v>237</v>
      </c>
      <c r="J93" s="8" t="s">
        <v>537</v>
      </c>
      <c r="K93" s="8" t="s">
        <v>538</v>
      </c>
      <c r="L93" s="3" t="s">
        <v>537</v>
      </c>
      <c r="N93" s="3">
        <f t="shared" si="6"/>
        <v>3</v>
      </c>
      <c r="O93" s="9">
        <f t="shared" si="7"/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9">
        <f t="shared" si="8"/>
        <v>3</v>
      </c>
      <c r="AE93" s="3">
        <v>3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</row>
    <row r="94" spans="1:58" ht="15.75" hidden="1" customHeight="1" x14ac:dyDescent="0.25">
      <c r="A94" s="8" t="s">
        <v>145</v>
      </c>
      <c r="B94" s="8" t="s">
        <v>146</v>
      </c>
      <c r="C94" s="3">
        <v>10</v>
      </c>
      <c r="D94" s="3">
        <v>10</v>
      </c>
      <c r="E94" s="8" t="s">
        <v>147</v>
      </c>
      <c r="F94" s="8" t="s">
        <v>3</v>
      </c>
      <c r="G94" s="8" t="s">
        <v>148</v>
      </c>
      <c r="H94" s="4" t="s">
        <v>149</v>
      </c>
      <c r="I94" s="8" t="s">
        <v>150</v>
      </c>
      <c r="J94" s="8" t="s">
        <v>596</v>
      </c>
      <c r="K94" s="8" t="s">
        <v>597</v>
      </c>
      <c r="L94" s="3" t="s">
        <v>596</v>
      </c>
      <c r="N94" s="3">
        <f t="shared" si="6"/>
        <v>3</v>
      </c>
      <c r="O94" s="9">
        <f t="shared" si="7"/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9">
        <f t="shared" si="8"/>
        <v>3</v>
      </c>
      <c r="AE94" s="3">
        <v>3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</row>
    <row r="95" spans="1:58" ht="15.75" hidden="1" customHeight="1" x14ac:dyDescent="0.25">
      <c r="A95" s="8" t="s">
        <v>395</v>
      </c>
      <c r="B95" s="8" t="s">
        <v>396</v>
      </c>
      <c r="C95" s="3">
        <v>10</v>
      </c>
      <c r="D95" s="3">
        <v>10</v>
      </c>
      <c r="E95" s="8" t="s">
        <v>397</v>
      </c>
      <c r="F95" s="8" t="s">
        <v>7</v>
      </c>
      <c r="G95" s="8" t="s">
        <v>398</v>
      </c>
      <c r="H95" s="4" t="s">
        <v>399</v>
      </c>
      <c r="I95" s="5" t="s">
        <v>400</v>
      </c>
      <c r="J95" s="8" t="s">
        <v>509</v>
      </c>
      <c r="K95" s="8" t="s">
        <v>510</v>
      </c>
      <c r="L95" s="3" t="s">
        <v>509</v>
      </c>
      <c r="N95" s="3">
        <f t="shared" si="6"/>
        <v>0</v>
      </c>
      <c r="O95" s="9">
        <f t="shared" si="7"/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9">
        <f t="shared" si="8"/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</row>
    <row r="96" spans="1:58" ht="15.75" hidden="1" customHeight="1" x14ac:dyDescent="0.25">
      <c r="A96" s="8" t="s">
        <v>497</v>
      </c>
      <c r="B96" s="8" t="s">
        <v>498</v>
      </c>
      <c r="C96" s="3">
        <v>10</v>
      </c>
      <c r="D96" s="3">
        <v>10</v>
      </c>
      <c r="E96" s="8" t="s">
        <v>466</v>
      </c>
      <c r="F96" s="8" t="s">
        <v>467</v>
      </c>
      <c r="I96" s="18" t="s">
        <v>501</v>
      </c>
      <c r="J96" s="8" t="s">
        <v>520</v>
      </c>
      <c r="K96" s="8" t="s">
        <v>521</v>
      </c>
      <c r="L96" s="3" t="s">
        <v>520</v>
      </c>
      <c r="N96" s="3">
        <f t="shared" si="6"/>
        <v>0</v>
      </c>
      <c r="O96" s="9">
        <f t="shared" si="7"/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9">
        <f t="shared" si="8"/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</row>
    <row r="97" spans="1:58" ht="15.75" hidden="1" customHeight="1" x14ac:dyDescent="0.25">
      <c r="A97" s="8" t="s">
        <v>194</v>
      </c>
      <c r="B97" s="8" t="s">
        <v>496</v>
      </c>
      <c r="C97" s="3">
        <v>10</v>
      </c>
      <c r="D97" s="3">
        <v>10</v>
      </c>
      <c r="E97" s="8" t="s">
        <v>466</v>
      </c>
      <c r="F97" s="8" t="s">
        <v>467</v>
      </c>
      <c r="I97" s="19" t="s">
        <v>502</v>
      </c>
      <c r="J97" s="8" t="s">
        <v>542</v>
      </c>
      <c r="K97" s="8" t="s">
        <v>543</v>
      </c>
      <c r="L97" s="3" t="s">
        <v>542</v>
      </c>
      <c r="N97" s="3">
        <f t="shared" si="6"/>
        <v>0</v>
      </c>
      <c r="O97" s="9">
        <f t="shared" si="7"/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9">
        <f t="shared" si="8"/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</row>
    <row r="98" spans="1:58" ht="15.75" hidden="1" customHeight="1" x14ac:dyDescent="0.25">
      <c r="A98" s="8" t="s">
        <v>343</v>
      </c>
      <c r="B98" s="8" t="s">
        <v>344</v>
      </c>
      <c r="C98" s="3">
        <v>10</v>
      </c>
      <c r="D98" s="3">
        <v>10</v>
      </c>
      <c r="E98" s="8" t="s">
        <v>372</v>
      </c>
      <c r="F98" s="8" t="s">
        <v>3</v>
      </c>
      <c r="G98" s="8" t="s">
        <v>342</v>
      </c>
      <c r="H98" s="4" t="s">
        <v>171</v>
      </c>
      <c r="I98" s="8" t="s">
        <v>345</v>
      </c>
      <c r="J98" s="8" t="s">
        <v>544</v>
      </c>
      <c r="K98" s="8" t="s">
        <v>545</v>
      </c>
      <c r="L98" s="3" t="s">
        <v>544</v>
      </c>
      <c r="N98" s="3">
        <f t="shared" ref="N98:N129" si="9">SUM(O98,AD98)</f>
        <v>0</v>
      </c>
      <c r="O98" s="9">
        <f t="shared" ref="O98:O129" si="10">SUM(P98:AC98)</f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9">
        <f t="shared" ref="AD98:AD129" si="11">SUM(AE98:BF98)</f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</row>
    <row r="99" spans="1:58" ht="15.75" hidden="1" customHeight="1" x14ac:dyDescent="0.25">
      <c r="A99" s="8" t="s">
        <v>494</v>
      </c>
      <c r="B99" s="8" t="s">
        <v>495</v>
      </c>
      <c r="C99" s="3">
        <v>10</v>
      </c>
      <c r="D99" s="3">
        <v>10</v>
      </c>
      <c r="E99" s="8" t="s">
        <v>466</v>
      </c>
      <c r="F99" s="8" t="s">
        <v>467</v>
      </c>
      <c r="I99" s="18" t="s">
        <v>503</v>
      </c>
      <c r="J99" s="8" t="s">
        <v>550</v>
      </c>
      <c r="K99" s="8" t="s">
        <v>551</v>
      </c>
      <c r="L99" s="3" t="s">
        <v>550</v>
      </c>
      <c r="N99" s="3">
        <f t="shared" si="9"/>
        <v>0</v>
      </c>
      <c r="O99" s="9">
        <f t="shared" si="10"/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9">
        <f t="shared" si="11"/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</row>
    <row r="100" spans="1:58" ht="15.75" hidden="1" customHeight="1" x14ac:dyDescent="0.25">
      <c r="A100" s="8" t="s">
        <v>492</v>
      </c>
      <c r="B100" s="8" t="s">
        <v>493</v>
      </c>
      <c r="C100" s="3">
        <v>10</v>
      </c>
      <c r="D100" s="3">
        <v>10</v>
      </c>
      <c r="E100" s="8" t="s">
        <v>466</v>
      </c>
      <c r="F100" s="8" t="s">
        <v>467</v>
      </c>
      <c r="I100" s="18" t="s">
        <v>504</v>
      </c>
      <c r="J100" s="8" t="s">
        <v>560</v>
      </c>
      <c r="K100" s="8" t="s">
        <v>561</v>
      </c>
      <c r="L100" s="3" t="s">
        <v>560</v>
      </c>
      <c r="N100" s="3">
        <f t="shared" si="9"/>
        <v>0</v>
      </c>
      <c r="O100" s="9">
        <f t="shared" si="10"/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9">
        <f t="shared" si="11"/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</row>
    <row r="101" spans="1:58" ht="15.75" hidden="1" customHeight="1" x14ac:dyDescent="0.25">
      <c r="A101" s="8" t="s">
        <v>746</v>
      </c>
      <c r="B101" s="8" t="s">
        <v>747</v>
      </c>
      <c r="C101" s="3">
        <v>10</v>
      </c>
      <c r="D101" s="3">
        <v>10</v>
      </c>
      <c r="E101" s="8" t="s">
        <v>748</v>
      </c>
      <c r="F101" s="8" t="s">
        <v>3</v>
      </c>
      <c r="G101" s="8" t="s">
        <v>749</v>
      </c>
      <c r="H101" s="4" t="s">
        <v>750</v>
      </c>
      <c r="I101" s="8" t="s">
        <v>751</v>
      </c>
      <c r="J101" s="8" t="s">
        <v>577</v>
      </c>
      <c r="K101" s="8" t="s">
        <v>578</v>
      </c>
      <c r="L101" s="3" t="s">
        <v>577</v>
      </c>
      <c r="N101" s="3">
        <f t="shared" si="9"/>
        <v>0</v>
      </c>
      <c r="O101" s="9">
        <f t="shared" si="10"/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9">
        <f t="shared" si="11"/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</row>
    <row r="102" spans="1:58" ht="15.75" hidden="1" customHeight="1" x14ac:dyDescent="0.25">
      <c r="A102" s="8" t="s">
        <v>238</v>
      </c>
      <c r="B102" s="8" t="s">
        <v>239</v>
      </c>
      <c r="C102" s="3">
        <v>10</v>
      </c>
      <c r="D102" s="3">
        <v>10</v>
      </c>
      <c r="E102" s="8" t="s">
        <v>368</v>
      </c>
      <c r="F102" s="8" t="s">
        <v>3</v>
      </c>
      <c r="G102" s="8" t="s">
        <v>240</v>
      </c>
      <c r="H102" s="4" t="s">
        <v>241</v>
      </c>
      <c r="I102" s="8" t="s">
        <v>242</v>
      </c>
      <c r="J102" s="8" t="s">
        <v>580</v>
      </c>
      <c r="K102" s="8" t="s">
        <v>581</v>
      </c>
      <c r="L102" s="3" t="s">
        <v>580</v>
      </c>
      <c r="N102" s="3">
        <f t="shared" si="9"/>
        <v>0</v>
      </c>
      <c r="O102" s="9">
        <f t="shared" si="10"/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9">
        <f t="shared" si="11"/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</row>
    <row r="103" spans="1:58" ht="15.75" hidden="1" customHeight="1" x14ac:dyDescent="0.25">
      <c r="A103" s="8" t="s">
        <v>176</v>
      </c>
      <c r="B103" s="8" t="s">
        <v>177</v>
      </c>
      <c r="C103" s="3">
        <v>10</v>
      </c>
      <c r="D103" s="3">
        <v>10</v>
      </c>
      <c r="E103" s="8" t="s">
        <v>153</v>
      </c>
      <c r="F103" s="8" t="s">
        <v>57</v>
      </c>
      <c r="G103" s="8" t="s">
        <v>178</v>
      </c>
      <c r="H103" s="4" t="s">
        <v>179</v>
      </c>
      <c r="I103" s="8" t="s">
        <v>180</v>
      </c>
      <c r="J103" s="8" t="s">
        <v>584</v>
      </c>
      <c r="K103" s="8" t="s">
        <v>585</v>
      </c>
      <c r="L103" s="3" t="s">
        <v>584</v>
      </c>
      <c r="N103" s="3">
        <f t="shared" si="9"/>
        <v>0</v>
      </c>
      <c r="O103" s="9">
        <f t="shared" si="10"/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9">
        <f t="shared" si="11"/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</row>
    <row r="104" spans="1:58" ht="15.75" hidden="1" customHeight="1" x14ac:dyDescent="0.25">
      <c r="A104" s="8" t="s">
        <v>422</v>
      </c>
      <c r="B104" s="8" t="s">
        <v>423</v>
      </c>
      <c r="C104" s="3">
        <v>10</v>
      </c>
      <c r="D104" s="3">
        <v>10</v>
      </c>
      <c r="E104" s="8" t="s">
        <v>424</v>
      </c>
      <c r="F104" s="8" t="s">
        <v>29</v>
      </c>
      <c r="G104" s="8" t="s">
        <v>109</v>
      </c>
      <c r="H104" s="4" t="s">
        <v>425</v>
      </c>
      <c r="I104" s="5" t="s">
        <v>426</v>
      </c>
      <c r="J104" s="8" t="s">
        <v>586</v>
      </c>
      <c r="K104" s="8" t="s">
        <v>587</v>
      </c>
      <c r="L104" s="3" t="s">
        <v>586</v>
      </c>
      <c r="N104" s="3">
        <f t="shared" si="9"/>
        <v>0</v>
      </c>
      <c r="O104" s="9">
        <f t="shared" si="10"/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9">
        <f t="shared" si="11"/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</row>
    <row r="105" spans="1:58" ht="15.75" hidden="1" customHeight="1" x14ac:dyDescent="0.25">
      <c r="A105" s="8" t="s">
        <v>187</v>
      </c>
      <c r="B105" s="8" t="s">
        <v>188</v>
      </c>
      <c r="C105" s="3">
        <v>10</v>
      </c>
      <c r="D105" s="3">
        <v>10</v>
      </c>
      <c r="E105" s="8" t="s">
        <v>369</v>
      </c>
      <c r="F105" s="8" t="s">
        <v>7</v>
      </c>
      <c r="G105" s="8" t="s">
        <v>183</v>
      </c>
      <c r="H105" s="4" t="s">
        <v>189</v>
      </c>
      <c r="I105" s="8" t="s">
        <v>190</v>
      </c>
      <c r="J105" s="8" t="s">
        <v>592</v>
      </c>
      <c r="K105" s="8" t="s">
        <v>593</v>
      </c>
      <c r="L105" s="3" t="s">
        <v>592</v>
      </c>
      <c r="N105" s="3">
        <f t="shared" si="9"/>
        <v>0</v>
      </c>
      <c r="O105" s="9">
        <f t="shared" si="10"/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9">
        <f t="shared" si="11"/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</row>
    <row r="106" spans="1:58" ht="15.75" hidden="1" customHeight="1" x14ac:dyDescent="0.25">
      <c r="A106" s="8" t="s">
        <v>59</v>
      </c>
      <c r="B106" s="8" t="s">
        <v>225</v>
      </c>
      <c r="C106" s="3">
        <v>10</v>
      </c>
      <c r="D106" s="3">
        <v>10</v>
      </c>
      <c r="E106" s="8" t="s">
        <v>226</v>
      </c>
      <c r="F106" s="8" t="s">
        <v>56</v>
      </c>
      <c r="G106" s="8" t="s">
        <v>211</v>
      </c>
      <c r="H106" s="4" t="s">
        <v>198</v>
      </c>
      <c r="I106" s="8" t="s">
        <v>227</v>
      </c>
      <c r="J106" s="8" t="s">
        <v>600</v>
      </c>
      <c r="K106" s="8" t="s">
        <v>601</v>
      </c>
      <c r="L106" s="3" t="s">
        <v>600</v>
      </c>
      <c r="N106" s="3">
        <f t="shared" si="9"/>
        <v>0</v>
      </c>
      <c r="O106" s="9">
        <f t="shared" si="10"/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9">
        <f t="shared" si="11"/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</row>
    <row r="107" spans="1:58" ht="15.75" hidden="1" customHeight="1" x14ac:dyDescent="0.25">
      <c r="A107" s="8" t="s">
        <v>228</v>
      </c>
      <c r="B107" s="8" t="s">
        <v>229</v>
      </c>
      <c r="C107" s="3">
        <v>10</v>
      </c>
      <c r="D107" s="3">
        <v>10</v>
      </c>
      <c r="E107" s="8" t="s">
        <v>210</v>
      </c>
      <c r="F107" s="8" t="s">
        <v>56</v>
      </c>
      <c r="G107" s="8" t="s">
        <v>211</v>
      </c>
      <c r="H107" s="4" t="s">
        <v>230</v>
      </c>
      <c r="I107" s="8" t="s">
        <v>231</v>
      </c>
      <c r="J107" s="8" t="s">
        <v>602</v>
      </c>
      <c r="K107" s="8" t="s">
        <v>603</v>
      </c>
      <c r="L107" s="3" t="s">
        <v>602</v>
      </c>
      <c r="N107" s="3">
        <f t="shared" si="9"/>
        <v>0</v>
      </c>
      <c r="O107" s="9">
        <f t="shared" si="10"/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9">
        <f t="shared" si="11"/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</row>
    <row r="108" spans="1:58" ht="15.75" hidden="1" customHeight="1" x14ac:dyDescent="0.25">
      <c r="A108" s="8" t="s">
        <v>364</v>
      </c>
      <c r="B108" s="8" t="s">
        <v>365</v>
      </c>
      <c r="C108" s="3">
        <v>10</v>
      </c>
      <c r="D108" s="3">
        <v>10</v>
      </c>
      <c r="E108" s="8" t="s">
        <v>288</v>
      </c>
      <c r="F108" s="8" t="s">
        <v>3</v>
      </c>
      <c r="G108" s="8" t="s">
        <v>95</v>
      </c>
      <c r="H108" s="4" t="s">
        <v>259</v>
      </c>
      <c r="I108" s="8" t="s">
        <v>287</v>
      </c>
      <c r="J108" s="8" t="s">
        <v>675</v>
      </c>
      <c r="K108" s="8" t="s">
        <v>676</v>
      </c>
      <c r="L108" s="3" t="s">
        <v>675</v>
      </c>
      <c r="N108" s="3">
        <f t="shared" si="9"/>
        <v>0</v>
      </c>
      <c r="O108" s="9">
        <f t="shared" si="10"/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9">
        <f t="shared" si="11"/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</row>
    <row r="109" spans="1:58" ht="15.75" hidden="1" customHeight="1" x14ac:dyDescent="0.25">
      <c r="A109" s="8" t="s">
        <v>87</v>
      </c>
      <c r="B109" s="8" t="s">
        <v>88</v>
      </c>
      <c r="C109" s="3">
        <v>10</v>
      </c>
      <c r="D109" s="3">
        <v>10</v>
      </c>
      <c r="E109" s="8" t="s">
        <v>85</v>
      </c>
      <c r="F109" s="8" t="s">
        <v>60</v>
      </c>
      <c r="G109" s="8" t="s">
        <v>86</v>
      </c>
      <c r="H109" s="4" t="s">
        <v>53</v>
      </c>
      <c r="I109" s="8" t="s">
        <v>89</v>
      </c>
      <c r="J109" s="8" t="s">
        <v>693</v>
      </c>
      <c r="K109" s="8" t="s">
        <v>694</v>
      </c>
      <c r="L109" s="3" t="s">
        <v>693</v>
      </c>
      <c r="N109" s="3">
        <f t="shared" si="9"/>
        <v>0</v>
      </c>
      <c r="O109" s="9">
        <f t="shared" si="10"/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9">
        <f t="shared" si="11"/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</row>
    <row r="110" spans="1:58" ht="15.75" hidden="1" customHeight="1" x14ac:dyDescent="0.25">
      <c r="A110" s="8" t="s">
        <v>339</v>
      </c>
      <c r="B110" s="8" t="s">
        <v>340</v>
      </c>
      <c r="C110" s="3">
        <v>10</v>
      </c>
      <c r="D110" s="3">
        <v>10</v>
      </c>
      <c r="E110" s="8" t="s">
        <v>373</v>
      </c>
      <c r="F110" s="8" t="s">
        <v>60</v>
      </c>
      <c r="G110" s="8" t="s">
        <v>255</v>
      </c>
      <c r="H110" s="4" t="s">
        <v>165</v>
      </c>
      <c r="I110" s="8" t="s">
        <v>341</v>
      </c>
      <c r="J110" s="8" t="s">
        <v>716</v>
      </c>
      <c r="K110" s="8" t="s">
        <v>717</v>
      </c>
      <c r="L110" s="3" t="s">
        <v>716</v>
      </c>
      <c r="N110" s="3">
        <f t="shared" si="9"/>
        <v>0</v>
      </c>
      <c r="O110" s="9">
        <f t="shared" si="10"/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9">
        <f t="shared" si="11"/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</row>
    <row r="111" spans="1:58" ht="15.75" customHeight="1" x14ac:dyDescent="0.25">
      <c r="A111" s="8" t="s">
        <v>315</v>
      </c>
      <c r="C111" s="3">
        <v>11</v>
      </c>
      <c r="D111" s="3">
        <v>11</v>
      </c>
      <c r="E111" s="24"/>
      <c r="F111" s="8" t="s">
        <v>3</v>
      </c>
      <c r="H111" s="4"/>
      <c r="J111" s="8"/>
      <c r="K111" s="8"/>
      <c r="L111" s="3" t="s">
        <v>647</v>
      </c>
      <c r="M111" s="3" t="s">
        <v>763</v>
      </c>
      <c r="N111" s="3">
        <f t="shared" si="9"/>
        <v>153</v>
      </c>
      <c r="O111" s="9">
        <f t="shared" si="10"/>
        <v>100</v>
      </c>
      <c r="P111" s="3">
        <v>7</v>
      </c>
      <c r="Q111" s="3">
        <v>1</v>
      </c>
      <c r="R111" s="3">
        <v>10</v>
      </c>
      <c r="S111" s="3">
        <v>11</v>
      </c>
      <c r="T111" s="3">
        <v>1</v>
      </c>
      <c r="U111" s="3">
        <v>17</v>
      </c>
      <c r="V111" s="3">
        <v>3</v>
      </c>
      <c r="W111" s="3">
        <v>15</v>
      </c>
      <c r="X111" s="3">
        <v>5</v>
      </c>
      <c r="Y111" s="3">
        <v>4</v>
      </c>
      <c r="Z111" s="3">
        <v>1</v>
      </c>
      <c r="AA111" s="22">
        <v>15</v>
      </c>
      <c r="AB111" s="22">
        <v>7</v>
      </c>
      <c r="AC111" s="22">
        <v>3</v>
      </c>
      <c r="AD111" s="9">
        <f t="shared" si="11"/>
        <v>53</v>
      </c>
      <c r="AE111" s="3">
        <v>3</v>
      </c>
      <c r="AF111" s="3">
        <v>3</v>
      </c>
      <c r="AG111" s="3">
        <v>3</v>
      </c>
      <c r="AH111" s="3">
        <v>3</v>
      </c>
      <c r="AI111" s="3">
        <v>4</v>
      </c>
      <c r="AJ111" s="3">
        <v>2</v>
      </c>
      <c r="AK111" s="3">
        <v>0</v>
      </c>
      <c r="AL111" s="3">
        <v>0</v>
      </c>
      <c r="AM111" s="3">
        <v>0</v>
      </c>
      <c r="AN111" s="3">
        <v>0</v>
      </c>
      <c r="AO111" s="3">
        <v>4</v>
      </c>
      <c r="AP111" s="3">
        <v>4</v>
      </c>
      <c r="AQ111" s="3">
        <v>3</v>
      </c>
      <c r="AR111" s="3">
        <v>4</v>
      </c>
      <c r="AS111" s="3">
        <v>3</v>
      </c>
      <c r="AT111" s="3">
        <v>0</v>
      </c>
      <c r="AU111" s="3">
        <v>0</v>
      </c>
      <c r="AV111" s="3">
        <v>0</v>
      </c>
      <c r="AW111" s="3">
        <v>0</v>
      </c>
      <c r="AX111" s="3">
        <v>3</v>
      </c>
      <c r="AY111" s="3">
        <v>3</v>
      </c>
      <c r="AZ111" s="3">
        <v>4</v>
      </c>
      <c r="BA111" s="3">
        <v>4</v>
      </c>
      <c r="BB111" s="3">
        <v>3</v>
      </c>
      <c r="BC111" s="3">
        <v>0</v>
      </c>
      <c r="BD111" s="3">
        <v>0</v>
      </c>
      <c r="BE111" s="3">
        <v>0</v>
      </c>
      <c r="BF111" s="3">
        <v>0</v>
      </c>
    </row>
    <row r="112" spans="1:58" ht="15.75" customHeight="1" x14ac:dyDescent="0.25">
      <c r="A112" s="8" t="s">
        <v>491</v>
      </c>
      <c r="C112" s="3">
        <v>11</v>
      </c>
      <c r="D112" s="3">
        <v>11</v>
      </c>
      <c r="E112" s="25"/>
      <c r="F112" s="8" t="s">
        <v>3</v>
      </c>
      <c r="H112" s="4"/>
      <c r="J112" s="8"/>
      <c r="K112" s="8"/>
      <c r="L112" s="3" t="s">
        <v>549</v>
      </c>
      <c r="M112" s="3" t="s">
        <v>763</v>
      </c>
      <c r="N112" s="3">
        <f t="shared" si="9"/>
        <v>128</v>
      </c>
      <c r="O112" s="9">
        <f t="shared" si="10"/>
        <v>75</v>
      </c>
      <c r="P112" s="3">
        <v>7</v>
      </c>
      <c r="Q112" s="3">
        <v>1</v>
      </c>
      <c r="R112" s="3">
        <v>10</v>
      </c>
      <c r="S112" s="3">
        <v>11</v>
      </c>
      <c r="T112" s="3">
        <v>1</v>
      </c>
      <c r="U112" s="3">
        <v>17</v>
      </c>
      <c r="V112" s="3">
        <v>3</v>
      </c>
      <c r="W112" s="3">
        <v>15</v>
      </c>
      <c r="X112" s="3">
        <v>5</v>
      </c>
      <c r="Y112" s="3">
        <v>4</v>
      </c>
      <c r="Z112" s="3">
        <v>1</v>
      </c>
      <c r="AA112" s="23">
        <v>0</v>
      </c>
      <c r="AB112" s="23">
        <v>0</v>
      </c>
      <c r="AC112" s="23">
        <v>0</v>
      </c>
      <c r="AD112" s="9">
        <f t="shared" si="11"/>
        <v>53</v>
      </c>
      <c r="AE112" s="3">
        <v>3</v>
      </c>
      <c r="AF112" s="3">
        <v>3</v>
      </c>
      <c r="AG112" s="3">
        <v>3</v>
      </c>
      <c r="AH112" s="3">
        <v>3</v>
      </c>
      <c r="AI112" s="3">
        <v>4</v>
      </c>
      <c r="AJ112" s="3">
        <v>2</v>
      </c>
      <c r="AK112" s="3">
        <v>0</v>
      </c>
      <c r="AL112" s="3">
        <v>0</v>
      </c>
      <c r="AM112" s="3">
        <v>0</v>
      </c>
      <c r="AN112" s="3">
        <v>0</v>
      </c>
      <c r="AO112" s="3">
        <v>4</v>
      </c>
      <c r="AP112" s="3">
        <v>4</v>
      </c>
      <c r="AQ112" s="3">
        <v>3</v>
      </c>
      <c r="AR112" s="3">
        <v>4</v>
      </c>
      <c r="AS112" s="3">
        <v>3</v>
      </c>
      <c r="AT112" s="3">
        <v>0</v>
      </c>
      <c r="AU112" s="3">
        <v>0</v>
      </c>
      <c r="AV112" s="3">
        <v>0</v>
      </c>
      <c r="AW112" s="3">
        <v>0</v>
      </c>
      <c r="AX112" s="3">
        <v>3</v>
      </c>
      <c r="AY112" s="3">
        <v>3</v>
      </c>
      <c r="AZ112" s="3">
        <v>4</v>
      </c>
      <c r="BA112" s="3">
        <v>4</v>
      </c>
      <c r="BB112" s="3">
        <v>3</v>
      </c>
      <c r="BC112" s="3">
        <v>0</v>
      </c>
      <c r="BD112" s="3">
        <v>0</v>
      </c>
      <c r="BE112" s="3">
        <v>0</v>
      </c>
      <c r="BF112" s="3">
        <v>0</v>
      </c>
    </row>
    <row r="113" spans="1:58" ht="15.75" customHeight="1" x14ac:dyDescent="0.25">
      <c r="A113" s="8" t="s">
        <v>11</v>
      </c>
      <c r="C113" s="3">
        <v>11</v>
      </c>
      <c r="D113" s="3">
        <v>11</v>
      </c>
      <c r="F113" s="8" t="s">
        <v>9</v>
      </c>
      <c r="H113" s="4"/>
      <c r="J113" s="8"/>
      <c r="K113" s="8"/>
      <c r="L113" s="3" t="s">
        <v>686</v>
      </c>
      <c r="M113" s="3" t="s">
        <v>763</v>
      </c>
      <c r="N113" s="3">
        <f t="shared" si="9"/>
        <v>123</v>
      </c>
      <c r="O113" s="9">
        <f t="shared" si="10"/>
        <v>49</v>
      </c>
      <c r="P113" s="3">
        <v>7</v>
      </c>
      <c r="Q113" s="3">
        <v>1</v>
      </c>
      <c r="R113" s="3">
        <v>10</v>
      </c>
      <c r="S113" s="3">
        <v>11</v>
      </c>
      <c r="T113" s="3">
        <v>0</v>
      </c>
      <c r="U113" s="3">
        <v>17</v>
      </c>
      <c r="V113" s="3">
        <v>3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9">
        <f t="shared" si="11"/>
        <v>74</v>
      </c>
      <c r="AE113" s="3">
        <v>3</v>
      </c>
      <c r="AF113" s="3">
        <v>3</v>
      </c>
      <c r="AG113" s="3">
        <v>3</v>
      </c>
      <c r="AH113" s="3">
        <v>3</v>
      </c>
      <c r="AI113" s="3">
        <v>4</v>
      </c>
      <c r="AJ113" s="3">
        <v>2</v>
      </c>
      <c r="AK113" s="3">
        <v>0</v>
      </c>
      <c r="AL113" s="3">
        <v>2</v>
      </c>
      <c r="AM113" s="3">
        <v>2</v>
      </c>
      <c r="AN113" s="3">
        <v>0</v>
      </c>
      <c r="AO113" s="3">
        <v>4</v>
      </c>
      <c r="AP113" s="3">
        <v>4</v>
      </c>
      <c r="AQ113" s="3">
        <v>3</v>
      </c>
      <c r="AR113" s="3">
        <v>4</v>
      </c>
      <c r="AS113" s="3">
        <v>3</v>
      </c>
      <c r="AT113" s="3">
        <v>5</v>
      </c>
      <c r="AU113" s="3">
        <v>3</v>
      </c>
      <c r="AV113" s="3">
        <v>3</v>
      </c>
      <c r="AW113" s="3">
        <v>0</v>
      </c>
      <c r="AX113" s="3">
        <v>3</v>
      </c>
      <c r="AY113" s="3">
        <v>3</v>
      </c>
      <c r="AZ113" s="3">
        <v>4</v>
      </c>
      <c r="BA113" s="3">
        <v>4</v>
      </c>
      <c r="BB113" s="3">
        <v>3</v>
      </c>
      <c r="BC113" s="3">
        <v>0</v>
      </c>
      <c r="BD113" s="3">
        <v>3</v>
      </c>
      <c r="BE113" s="3">
        <v>3</v>
      </c>
      <c r="BF113" s="3">
        <v>0</v>
      </c>
    </row>
    <row r="114" spans="1:58" ht="15.75" customHeight="1" x14ac:dyDescent="0.25">
      <c r="A114" s="8" t="s">
        <v>322</v>
      </c>
      <c r="C114" s="3">
        <v>11</v>
      </c>
      <c r="D114" s="3">
        <v>11</v>
      </c>
      <c r="F114" s="8" t="s">
        <v>3</v>
      </c>
      <c r="H114" s="4"/>
      <c r="J114" s="8"/>
      <c r="K114" s="8"/>
      <c r="L114" s="3" t="s">
        <v>556</v>
      </c>
      <c r="M114" s="3" t="s">
        <v>763</v>
      </c>
      <c r="N114" s="3">
        <f t="shared" si="9"/>
        <v>100</v>
      </c>
      <c r="O114" s="9">
        <f t="shared" si="10"/>
        <v>83</v>
      </c>
      <c r="P114" s="3">
        <v>7</v>
      </c>
      <c r="Q114" s="3">
        <v>0</v>
      </c>
      <c r="R114" s="3">
        <v>0</v>
      </c>
      <c r="S114" s="3">
        <v>11</v>
      </c>
      <c r="T114" s="3">
        <v>1</v>
      </c>
      <c r="U114" s="3">
        <v>17</v>
      </c>
      <c r="V114" s="3">
        <v>3</v>
      </c>
      <c r="W114" s="3">
        <v>15</v>
      </c>
      <c r="X114" s="3">
        <v>0</v>
      </c>
      <c r="Y114" s="3">
        <v>4</v>
      </c>
      <c r="Z114" s="3">
        <v>0</v>
      </c>
      <c r="AA114" s="3">
        <v>15</v>
      </c>
      <c r="AB114" s="3">
        <v>7</v>
      </c>
      <c r="AC114" s="3">
        <v>3</v>
      </c>
      <c r="AD114" s="21">
        <f t="shared" si="11"/>
        <v>17</v>
      </c>
      <c r="AE114" s="3">
        <v>3</v>
      </c>
      <c r="AF114" s="3">
        <v>3</v>
      </c>
      <c r="AG114" s="3">
        <v>3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4</v>
      </c>
      <c r="AP114" s="3">
        <v>4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</row>
    <row r="115" spans="1:58" ht="15.75" customHeight="1" x14ac:dyDescent="0.25">
      <c r="A115" s="8" t="s">
        <v>352</v>
      </c>
      <c r="C115" s="3">
        <v>11</v>
      </c>
      <c r="D115" s="3">
        <v>11</v>
      </c>
      <c r="F115" s="8" t="s">
        <v>29</v>
      </c>
      <c r="H115" s="4"/>
      <c r="J115" s="8"/>
      <c r="K115" s="8"/>
      <c r="L115" s="3" t="s">
        <v>632</v>
      </c>
      <c r="M115" s="3" t="s">
        <v>763</v>
      </c>
      <c r="N115" s="3">
        <f t="shared" si="9"/>
        <v>97</v>
      </c>
      <c r="O115" s="9">
        <f t="shared" si="10"/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9">
        <f t="shared" si="11"/>
        <v>97</v>
      </c>
      <c r="AE115" s="3">
        <v>3</v>
      </c>
      <c r="AF115" s="3">
        <v>3</v>
      </c>
      <c r="AG115" s="3">
        <v>3</v>
      </c>
      <c r="AH115" s="3">
        <v>0</v>
      </c>
      <c r="AI115" s="3">
        <v>4</v>
      </c>
      <c r="AJ115" s="3">
        <v>2</v>
      </c>
      <c r="AK115" s="3">
        <v>4</v>
      </c>
      <c r="AL115" s="3">
        <v>2</v>
      </c>
      <c r="AM115" s="3">
        <v>2</v>
      </c>
      <c r="AN115" s="3">
        <v>5</v>
      </c>
      <c r="AO115" s="3">
        <v>4</v>
      </c>
      <c r="AP115" s="3">
        <v>4</v>
      </c>
      <c r="AQ115" s="3">
        <v>3</v>
      </c>
      <c r="AR115" s="3">
        <v>4</v>
      </c>
      <c r="AS115" s="3">
        <v>3</v>
      </c>
      <c r="AT115" s="3">
        <v>5</v>
      </c>
      <c r="AU115" s="3">
        <v>3</v>
      </c>
      <c r="AV115" s="3">
        <v>3</v>
      </c>
      <c r="AW115" s="3">
        <v>6</v>
      </c>
      <c r="AX115" s="3">
        <v>3</v>
      </c>
      <c r="AY115" s="3">
        <v>3</v>
      </c>
      <c r="AZ115" s="3">
        <v>4</v>
      </c>
      <c r="BA115" s="3">
        <v>4</v>
      </c>
      <c r="BB115" s="3">
        <v>3</v>
      </c>
      <c r="BC115" s="3">
        <v>5</v>
      </c>
      <c r="BD115" s="3">
        <v>3</v>
      </c>
      <c r="BE115" s="3">
        <v>3</v>
      </c>
      <c r="BF115" s="3">
        <v>6</v>
      </c>
    </row>
    <row r="116" spans="1:58" ht="15.75" customHeight="1" x14ac:dyDescent="0.25">
      <c r="A116" s="8" t="s">
        <v>10</v>
      </c>
      <c r="C116" s="3">
        <v>11</v>
      </c>
      <c r="D116" s="3">
        <v>11</v>
      </c>
      <c r="F116" s="8" t="s">
        <v>9</v>
      </c>
      <c r="H116" s="4"/>
      <c r="J116" s="8"/>
      <c r="K116" s="8"/>
      <c r="L116" s="3" t="s">
        <v>589</v>
      </c>
      <c r="M116" s="3" t="s">
        <v>763</v>
      </c>
      <c r="N116" s="3">
        <f t="shared" si="9"/>
        <v>82</v>
      </c>
      <c r="O116" s="9">
        <f t="shared" si="10"/>
        <v>50</v>
      </c>
      <c r="P116" s="3">
        <v>7</v>
      </c>
      <c r="Q116" s="3">
        <v>1</v>
      </c>
      <c r="R116" s="3">
        <v>10</v>
      </c>
      <c r="S116" s="3">
        <v>11</v>
      </c>
      <c r="T116" s="3">
        <v>1</v>
      </c>
      <c r="U116" s="3">
        <v>17</v>
      </c>
      <c r="V116" s="3">
        <v>3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9">
        <f t="shared" si="11"/>
        <v>32</v>
      </c>
      <c r="AE116" s="3">
        <v>3</v>
      </c>
      <c r="AF116" s="3">
        <v>3</v>
      </c>
      <c r="AG116" s="3">
        <v>0</v>
      </c>
      <c r="AH116" s="3">
        <v>0</v>
      </c>
      <c r="AI116" s="3">
        <v>4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4</v>
      </c>
      <c r="AP116" s="3">
        <v>4</v>
      </c>
      <c r="AQ116" s="3">
        <v>0</v>
      </c>
      <c r="AR116" s="3">
        <v>4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3</v>
      </c>
      <c r="AY116" s="3">
        <v>3</v>
      </c>
      <c r="AZ116" s="3">
        <v>0</v>
      </c>
      <c r="BA116" s="3">
        <v>4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</row>
    <row r="117" spans="1:58" ht="15.75" hidden="1" customHeight="1" x14ac:dyDescent="0.25">
      <c r="A117" s="8" t="s">
        <v>478</v>
      </c>
      <c r="B117" s="8" t="s">
        <v>479</v>
      </c>
      <c r="C117" s="3">
        <v>11</v>
      </c>
      <c r="D117" s="3">
        <v>11</v>
      </c>
      <c r="E117" s="8" t="s">
        <v>466</v>
      </c>
      <c r="F117" s="8" t="s">
        <v>467</v>
      </c>
      <c r="G117" s="8" t="s">
        <v>480</v>
      </c>
      <c r="H117" s="4" t="s">
        <v>481</v>
      </c>
      <c r="I117" s="16" t="s">
        <v>482</v>
      </c>
      <c r="J117" s="8" t="s">
        <v>553</v>
      </c>
      <c r="K117" s="8" t="s">
        <v>554</v>
      </c>
      <c r="L117" s="3" t="s">
        <v>553</v>
      </c>
      <c r="M117" s="3" t="s">
        <v>763</v>
      </c>
      <c r="N117" s="3">
        <f t="shared" si="9"/>
        <v>58</v>
      </c>
      <c r="O117" s="9">
        <f t="shared" si="10"/>
        <v>17</v>
      </c>
      <c r="P117" s="3">
        <v>7</v>
      </c>
      <c r="Q117" s="3">
        <v>0</v>
      </c>
      <c r="R117" s="3">
        <v>10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9">
        <f t="shared" si="11"/>
        <v>41</v>
      </c>
      <c r="AE117" s="3">
        <v>3</v>
      </c>
      <c r="AF117" s="3">
        <v>3</v>
      </c>
      <c r="AG117" s="3">
        <v>3</v>
      </c>
      <c r="AH117" s="3">
        <v>3</v>
      </c>
      <c r="AI117" s="3">
        <v>0</v>
      </c>
      <c r="AJ117" s="3">
        <v>2</v>
      </c>
      <c r="AK117" s="3">
        <v>0</v>
      </c>
      <c r="AL117" s="3">
        <v>0</v>
      </c>
      <c r="AM117" s="3">
        <v>0</v>
      </c>
      <c r="AN117" s="3">
        <v>0</v>
      </c>
      <c r="AO117" s="3">
        <v>4</v>
      </c>
      <c r="AP117" s="3">
        <v>4</v>
      </c>
      <c r="AQ117" s="3">
        <v>3</v>
      </c>
      <c r="AR117" s="3">
        <v>0</v>
      </c>
      <c r="AS117" s="3">
        <v>3</v>
      </c>
      <c r="AT117" s="3">
        <v>0</v>
      </c>
      <c r="AU117" s="3">
        <v>0</v>
      </c>
      <c r="AV117" s="3">
        <v>0</v>
      </c>
      <c r="AW117" s="3">
        <v>0</v>
      </c>
      <c r="AX117" s="3">
        <v>3</v>
      </c>
      <c r="AY117" s="3">
        <v>3</v>
      </c>
      <c r="AZ117" s="3">
        <v>4</v>
      </c>
      <c r="BA117" s="3">
        <v>0</v>
      </c>
      <c r="BB117" s="3">
        <v>3</v>
      </c>
      <c r="BC117" s="3">
        <v>0</v>
      </c>
      <c r="BD117" s="3">
        <v>0</v>
      </c>
      <c r="BE117" s="3">
        <v>0</v>
      </c>
      <c r="BF117" s="3">
        <v>0</v>
      </c>
    </row>
    <row r="118" spans="1:58" ht="15.75" hidden="1" customHeight="1" x14ac:dyDescent="0.25">
      <c r="A118" s="8" t="s">
        <v>483</v>
      </c>
      <c r="B118" s="8" t="s">
        <v>484</v>
      </c>
      <c r="C118" s="3">
        <v>11</v>
      </c>
      <c r="D118" s="3">
        <v>11</v>
      </c>
      <c r="E118" s="8" t="s">
        <v>466</v>
      </c>
      <c r="F118" s="8" t="s">
        <v>467</v>
      </c>
      <c r="G118" s="8" t="s">
        <v>468</v>
      </c>
      <c r="H118" s="4" t="s">
        <v>485</v>
      </c>
      <c r="I118" s="8" t="s">
        <v>486</v>
      </c>
      <c r="J118" s="8" t="s">
        <v>688</v>
      </c>
      <c r="K118" s="8" t="s">
        <v>689</v>
      </c>
      <c r="L118" s="3" t="s">
        <v>688</v>
      </c>
      <c r="M118" s="3" t="s">
        <v>763</v>
      </c>
      <c r="N118" s="3">
        <f t="shared" si="9"/>
        <v>58</v>
      </c>
      <c r="O118" s="9">
        <f t="shared" si="10"/>
        <v>17</v>
      </c>
      <c r="P118" s="3">
        <v>7</v>
      </c>
      <c r="Q118" s="3">
        <v>0</v>
      </c>
      <c r="R118" s="3">
        <v>10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9">
        <f t="shared" si="11"/>
        <v>41</v>
      </c>
      <c r="AE118" s="3">
        <v>3</v>
      </c>
      <c r="AF118" s="3">
        <v>3</v>
      </c>
      <c r="AG118" s="3">
        <v>3</v>
      </c>
      <c r="AH118" s="3">
        <v>3</v>
      </c>
      <c r="AI118" s="3">
        <v>0</v>
      </c>
      <c r="AJ118" s="3">
        <v>2</v>
      </c>
      <c r="AK118" s="3">
        <v>0</v>
      </c>
      <c r="AL118" s="3">
        <v>0</v>
      </c>
      <c r="AM118" s="3">
        <v>0</v>
      </c>
      <c r="AN118" s="3">
        <v>0</v>
      </c>
      <c r="AO118" s="3">
        <v>4</v>
      </c>
      <c r="AP118" s="3">
        <v>4</v>
      </c>
      <c r="AQ118" s="3">
        <v>3</v>
      </c>
      <c r="AR118" s="3">
        <v>0</v>
      </c>
      <c r="AS118" s="3">
        <v>3</v>
      </c>
      <c r="AT118" s="3">
        <v>0</v>
      </c>
      <c r="AU118" s="3">
        <v>0</v>
      </c>
      <c r="AV118" s="3">
        <v>0</v>
      </c>
      <c r="AW118" s="3">
        <v>0</v>
      </c>
      <c r="AX118" s="3">
        <v>3</v>
      </c>
      <c r="AY118" s="3">
        <v>3</v>
      </c>
      <c r="AZ118" s="3">
        <v>4</v>
      </c>
      <c r="BA118" s="3">
        <v>0</v>
      </c>
      <c r="BB118" s="3">
        <v>3</v>
      </c>
      <c r="BC118" s="3">
        <v>0</v>
      </c>
      <c r="BD118" s="3">
        <v>0</v>
      </c>
      <c r="BE118" s="3">
        <v>0</v>
      </c>
      <c r="BF118" s="3">
        <v>0</v>
      </c>
    </row>
    <row r="119" spans="1:58" ht="15.75" customHeight="1" x14ac:dyDescent="0.25">
      <c r="A119" s="8" t="s">
        <v>106</v>
      </c>
      <c r="C119" s="3">
        <v>11</v>
      </c>
      <c r="D119" s="3">
        <v>11</v>
      </c>
      <c r="F119" s="8" t="s">
        <v>12</v>
      </c>
      <c r="H119" s="4"/>
      <c r="J119" s="8"/>
      <c r="K119" s="8"/>
      <c r="L119" s="3" t="s">
        <v>535</v>
      </c>
      <c r="M119" s="3" t="s">
        <v>763</v>
      </c>
      <c r="N119" s="3">
        <f t="shared" si="9"/>
        <v>57</v>
      </c>
      <c r="O119" s="9">
        <f t="shared" si="10"/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9">
        <f t="shared" si="11"/>
        <v>57</v>
      </c>
      <c r="AE119" s="3">
        <v>3</v>
      </c>
      <c r="AF119" s="3">
        <v>3</v>
      </c>
      <c r="AG119" s="3">
        <v>3</v>
      </c>
      <c r="AH119" s="3">
        <v>3</v>
      </c>
      <c r="AI119" s="3">
        <v>0</v>
      </c>
      <c r="AJ119" s="3">
        <v>2</v>
      </c>
      <c r="AK119" s="3">
        <v>0</v>
      </c>
      <c r="AL119" s="3">
        <v>2</v>
      </c>
      <c r="AM119" s="3">
        <v>2</v>
      </c>
      <c r="AN119" s="3">
        <v>0</v>
      </c>
      <c r="AO119" s="3">
        <v>4</v>
      </c>
      <c r="AP119" s="3">
        <v>4</v>
      </c>
      <c r="AQ119" s="3">
        <v>3</v>
      </c>
      <c r="AR119" s="3">
        <v>0</v>
      </c>
      <c r="AS119" s="3">
        <v>3</v>
      </c>
      <c r="AT119" s="3">
        <v>0</v>
      </c>
      <c r="AU119" s="3">
        <v>3</v>
      </c>
      <c r="AV119" s="3">
        <v>3</v>
      </c>
      <c r="AW119" s="3">
        <v>0</v>
      </c>
      <c r="AX119" s="3">
        <v>3</v>
      </c>
      <c r="AY119" s="3">
        <v>3</v>
      </c>
      <c r="AZ119" s="3">
        <v>4</v>
      </c>
      <c r="BA119" s="3">
        <v>0</v>
      </c>
      <c r="BB119" s="3">
        <v>3</v>
      </c>
      <c r="BC119" s="3">
        <v>0</v>
      </c>
      <c r="BD119" s="3">
        <v>3</v>
      </c>
      <c r="BE119" s="3">
        <v>3</v>
      </c>
      <c r="BF119" s="3">
        <v>0</v>
      </c>
    </row>
    <row r="120" spans="1:58" ht="15.75" customHeight="1" x14ac:dyDescent="0.25">
      <c r="A120" s="8" t="s">
        <v>401</v>
      </c>
      <c r="C120" s="3">
        <v>11</v>
      </c>
      <c r="D120" s="3">
        <v>11</v>
      </c>
      <c r="F120" s="8" t="s">
        <v>12</v>
      </c>
      <c r="H120" s="4"/>
      <c r="J120" s="8"/>
      <c r="K120" s="8"/>
      <c r="L120" s="3" t="s">
        <v>620</v>
      </c>
      <c r="M120" s="3" t="s">
        <v>763</v>
      </c>
      <c r="N120" s="3">
        <f t="shared" si="9"/>
        <v>57</v>
      </c>
      <c r="O120" s="9">
        <f t="shared" si="10"/>
        <v>28</v>
      </c>
      <c r="P120" s="3">
        <v>7</v>
      </c>
      <c r="Q120" s="3">
        <v>0</v>
      </c>
      <c r="R120" s="3">
        <v>10</v>
      </c>
      <c r="S120" s="3">
        <v>11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9">
        <f t="shared" si="11"/>
        <v>29</v>
      </c>
      <c r="AE120" s="3">
        <v>3</v>
      </c>
      <c r="AF120" s="3">
        <v>3</v>
      </c>
      <c r="AG120" s="3">
        <v>3</v>
      </c>
      <c r="AH120" s="3">
        <v>3</v>
      </c>
      <c r="AI120" s="3">
        <v>0</v>
      </c>
      <c r="AJ120" s="3">
        <v>0</v>
      </c>
      <c r="AK120" s="3">
        <v>0</v>
      </c>
      <c r="AL120" s="3">
        <v>2</v>
      </c>
      <c r="AM120" s="3">
        <v>0</v>
      </c>
      <c r="AN120" s="3">
        <v>0</v>
      </c>
      <c r="AO120" s="3">
        <v>4</v>
      </c>
      <c r="AP120" s="3">
        <v>4</v>
      </c>
      <c r="AQ120" s="3">
        <v>3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4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</row>
    <row r="121" spans="1:58" ht="15.75" customHeight="1" x14ac:dyDescent="0.25">
      <c r="A121" s="8" t="s">
        <v>402</v>
      </c>
      <c r="C121" s="3">
        <v>11</v>
      </c>
      <c r="D121" s="3">
        <v>11</v>
      </c>
      <c r="F121" s="8" t="s">
        <v>12</v>
      </c>
      <c r="H121" s="4"/>
      <c r="J121" s="8"/>
      <c r="K121" s="8"/>
      <c r="L121" s="3" t="s">
        <v>682</v>
      </c>
      <c r="M121" s="3" t="s">
        <v>763</v>
      </c>
      <c r="N121" s="3">
        <f t="shared" si="9"/>
        <v>57</v>
      </c>
      <c r="O121" s="9">
        <f t="shared" si="10"/>
        <v>28</v>
      </c>
      <c r="P121" s="3">
        <v>7</v>
      </c>
      <c r="Q121" s="3">
        <v>0</v>
      </c>
      <c r="R121" s="3">
        <v>10</v>
      </c>
      <c r="S121" s="3">
        <v>11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9">
        <f t="shared" si="11"/>
        <v>29</v>
      </c>
      <c r="AE121" s="3">
        <v>3</v>
      </c>
      <c r="AF121" s="3">
        <v>3</v>
      </c>
      <c r="AG121" s="3">
        <v>3</v>
      </c>
      <c r="AH121" s="3">
        <v>3</v>
      </c>
      <c r="AI121" s="3">
        <v>0</v>
      </c>
      <c r="AJ121" s="3">
        <v>0</v>
      </c>
      <c r="AK121" s="3">
        <v>0</v>
      </c>
      <c r="AL121" s="3">
        <v>2</v>
      </c>
      <c r="AM121" s="3">
        <v>0</v>
      </c>
      <c r="AN121" s="3">
        <v>0</v>
      </c>
      <c r="AO121" s="3">
        <v>4</v>
      </c>
      <c r="AP121" s="3">
        <v>4</v>
      </c>
      <c r="AQ121" s="3">
        <v>3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4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</row>
    <row r="122" spans="1:58" ht="15.75" customHeight="1" x14ac:dyDescent="0.25">
      <c r="A122" s="8" t="s">
        <v>184</v>
      </c>
      <c r="C122" s="3">
        <v>11</v>
      </c>
      <c r="D122" s="3">
        <v>11</v>
      </c>
      <c r="F122" s="8" t="s">
        <v>7</v>
      </c>
      <c r="H122" s="4"/>
      <c r="J122" s="8"/>
      <c r="K122" s="8"/>
      <c r="L122" s="3" t="s">
        <v>522</v>
      </c>
      <c r="M122" s="3" t="s">
        <v>763</v>
      </c>
      <c r="N122" s="3">
        <f t="shared" si="9"/>
        <v>53</v>
      </c>
      <c r="O122" s="9">
        <f t="shared" si="10"/>
        <v>40</v>
      </c>
      <c r="P122" s="3">
        <v>7</v>
      </c>
      <c r="Q122" s="3">
        <v>1</v>
      </c>
      <c r="R122" s="3">
        <v>0</v>
      </c>
      <c r="S122" s="3">
        <v>11</v>
      </c>
      <c r="T122" s="3">
        <v>1</v>
      </c>
      <c r="U122" s="3">
        <v>17</v>
      </c>
      <c r="V122" s="3">
        <v>3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9">
        <f t="shared" si="11"/>
        <v>13</v>
      </c>
      <c r="AE122" s="3">
        <v>3</v>
      </c>
      <c r="AF122" s="3">
        <v>3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4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3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</row>
    <row r="123" spans="1:58" ht="15.75" customHeight="1" x14ac:dyDescent="0.25">
      <c r="A123" s="8" t="s">
        <v>181</v>
      </c>
      <c r="C123" s="3">
        <v>11</v>
      </c>
      <c r="D123" s="3">
        <v>11</v>
      </c>
      <c r="F123" s="8" t="s">
        <v>12</v>
      </c>
      <c r="H123" s="4"/>
      <c r="J123" s="8"/>
      <c r="K123" s="8"/>
      <c r="L123" s="3" t="s">
        <v>714</v>
      </c>
      <c r="M123" s="3" t="s">
        <v>763</v>
      </c>
      <c r="N123" s="3">
        <f t="shared" si="9"/>
        <v>50</v>
      </c>
      <c r="O123" s="9">
        <f t="shared" si="10"/>
        <v>30</v>
      </c>
      <c r="P123" s="3">
        <v>7</v>
      </c>
      <c r="Q123" s="3">
        <v>1</v>
      </c>
      <c r="R123" s="3">
        <v>10</v>
      </c>
      <c r="S123" s="3">
        <v>11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9">
        <f t="shared" si="11"/>
        <v>20</v>
      </c>
      <c r="AE123" s="3">
        <v>3</v>
      </c>
      <c r="AF123" s="3">
        <v>3</v>
      </c>
      <c r="AG123" s="3">
        <v>0</v>
      </c>
      <c r="AH123" s="3">
        <v>3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4</v>
      </c>
      <c r="AP123" s="3">
        <v>0</v>
      </c>
      <c r="AQ123" s="3">
        <v>3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4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</row>
    <row r="124" spans="1:58" ht="15.75" customHeight="1" x14ac:dyDescent="0.25">
      <c r="A124" s="8" t="s">
        <v>8</v>
      </c>
      <c r="C124" s="3">
        <v>11</v>
      </c>
      <c r="D124" s="3">
        <v>11</v>
      </c>
      <c r="F124" s="8" t="s">
        <v>9</v>
      </c>
      <c r="H124" s="4"/>
      <c r="J124" s="8"/>
      <c r="K124" s="8"/>
      <c r="L124" s="3" t="s">
        <v>576</v>
      </c>
      <c r="M124" s="3" t="s">
        <v>763</v>
      </c>
      <c r="N124" s="3">
        <f t="shared" si="9"/>
        <v>49</v>
      </c>
      <c r="O124" s="9">
        <f t="shared" si="10"/>
        <v>49</v>
      </c>
      <c r="P124" s="3">
        <v>7</v>
      </c>
      <c r="Q124" s="3">
        <v>1</v>
      </c>
      <c r="R124" s="3">
        <v>10</v>
      </c>
      <c r="S124" s="3">
        <v>11</v>
      </c>
      <c r="T124" s="3">
        <v>0</v>
      </c>
      <c r="U124" s="3">
        <v>17</v>
      </c>
      <c r="V124" s="3">
        <v>3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9">
        <f t="shared" si="11"/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</row>
    <row r="125" spans="1:58" ht="15.75" customHeight="1" x14ac:dyDescent="0.25">
      <c r="A125" s="8" t="s">
        <v>83</v>
      </c>
      <c r="C125" s="3">
        <v>11</v>
      </c>
      <c r="D125" s="3">
        <v>11</v>
      </c>
      <c r="F125" s="8" t="s">
        <v>3</v>
      </c>
      <c r="H125" s="4"/>
      <c r="J125" s="8"/>
      <c r="K125" s="8"/>
      <c r="L125" s="3" t="s">
        <v>718</v>
      </c>
      <c r="M125" s="3" t="s">
        <v>763</v>
      </c>
      <c r="N125" s="3">
        <f t="shared" si="9"/>
        <v>48</v>
      </c>
      <c r="O125" s="9">
        <f t="shared" si="10"/>
        <v>7</v>
      </c>
      <c r="P125" s="3">
        <v>7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9">
        <f t="shared" si="11"/>
        <v>41</v>
      </c>
      <c r="AE125" s="3">
        <v>3</v>
      </c>
      <c r="AF125" s="3">
        <v>3</v>
      </c>
      <c r="AG125" s="3">
        <v>3</v>
      </c>
      <c r="AH125" s="3">
        <v>3</v>
      </c>
      <c r="AI125" s="3">
        <v>0</v>
      </c>
      <c r="AJ125" s="3">
        <v>2</v>
      </c>
      <c r="AK125" s="3">
        <v>0</v>
      </c>
      <c r="AL125" s="3">
        <v>0</v>
      </c>
      <c r="AM125" s="3">
        <v>0</v>
      </c>
      <c r="AN125" s="3">
        <v>0</v>
      </c>
      <c r="AO125" s="3">
        <v>4</v>
      </c>
      <c r="AP125" s="3">
        <v>4</v>
      </c>
      <c r="AQ125" s="3">
        <v>3</v>
      </c>
      <c r="AR125" s="3">
        <v>0</v>
      </c>
      <c r="AS125" s="3">
        <v>3</v>
      </c>
      <c r="AT125" s="3">
        <v>0</v>
      </c>
      <c r="AU125" s="3">
        <v>0</v>
      </c>
      <c r="AV125" s="3">
        <v>0</v>
      </c>
      <c r="AW125" s="3">
        <v>0</v>
      </c>
      <c r="AX125" s="3">
        <v>3</v>
      </c>
      <c r="AY125" s="3">
        <v>3</v>
      </c>
      <c r="AZ125" s="3">
        <v>4</v>
      </c>
      <c r="BA125" s="3">
        <v>0</v>
      </c>
      <c r="BB125" s="3">
        <v>3</v>
      </c>
      <c r="BC125" s="3">
        <v>0</v>
      </c>
      <c r="BD125" s="3">
        <v>0</v>
      </c>
      <c r="BE125" s="3">
        <v>0</v>
      </c>
      <c r="BF125" s="3">
        <v>0</v>
      </c>
    </row>
    <row r="126" spans="1:58" ht="15.75" customHeight="1" x14ac:dyDescent="0.25">
      <c r="A126" s="8" t="s">
        <v>90</v>
      </c>
      <c r="C126" s="3">
        <v>11</v>
      </c>
      <c r="D126" s="3">
        <v>11</v>
      </c>
      <c r="F126" s="8" t="s">
        <v>3</v>
      </c>
      <c r="H126" s="4"/>
      <c r="J126" s="8"/>
      <c r="K126" s="8"/>
      <c r="L126" s="3" t="s">
        <v>701</v>
      </c>
      <c r="M126" s="3" t="s">
        <v>763</v>
      </c>
      <c r="N126" s="3">
        <f t="shared" si="9"/>
        <v>45</v>
      </c>
      <c r="O126" s="9">
        <f t="shared" si="10"/>
        <v>7</v>
      </c>
      <c r="P126" s="3">
        <v>7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9">
        <f t="shared" si="11"/>
        <v>38</v>
      </c>
      <c r="AE126" s="3">
        <v>3</v>
      </c>
      <c r="AF126" s="3">
        <v>3</v>
      </c>
      <c r="AG126" s="3">
        <v>3</v>
      </c>
      <c r="AH126" s="3">
        <v>3</v>
      </c>
      <c r="AI126" s="3">
        <v>0</v>
      </c>
      <c r="AJ126" s="3">
        <v>2</v>
      </c>
      <c r="AK126" s="3">
        <v>0</v>
      </c>
      <c r="AL126" s="3">
        <v>0</v>
      </c>
      <c r="AM126" s="3">
        <v>0</v>
      </c>
      <c r="AN126" s="3">
        <v>0</v>
      </c>
      <c r="AO126" s="3">
        <v>4</v>
      </c>
      <c r="AP126" s="3">
        <v>4</v>
      </c>
      <c r="AQ126" s="3">
        <v>3</v>
      </c>
      <c r="AR126" s="3">
        <v>0</v>
      </c>
      <c r="AS126" s="3">
        <v>3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3</v>
      </c>
      <c r="AZ126" s="3">
        <v>4</v>
      </c>
      <c r="BA126" s="3">
        <v>0</v>
      </c>
      <c r="BB126" s="3">
        <v>3</v>
      </c>
      <c r="BC126" s="3">
        <v>0</v>
      </c>
      <c r="BD126" s="3">
        <v>0</v>
      </c>
      <c r="BE126" s="3">
        <v>0</v>
      </c>
      <c r="BF126" s="3">
        <v>0</v>
      </c>
    </row>
    <row r="127" spans="1:58" ht="15.75" customHeight="1" x14ac:dyDescent="0.25">
      <c r="A127" s="8" t="s">
        <v>123</v>
      </c>
      <c r="C127" s="3">
        <v>11</v>
      </c>
      <c r="D127" s="3">
        <v>11</v>
      </c>
      <c r="F127" s="8" t="s">
        <v>57</v>
      </c>
      <c r="H127" s="4"/>
      <c r="J127" s="8"/>
      <c r="K127" s="8"/>
      <c r="L127" s="3" t="s">
        <v>539</v>
      </c>
      <c r="M127" s="3" t="s">
        <v>763</v>
      </c>
      <c r="N127" s="3">
        <f t="shared" si="9"/>
        <v>41</v>
      </c>
      <c r="O127" s="9">
        <f t="shared" si="10"/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9">
        <f t="shared" si="11"/>
        <v>41</v>
      </c>
      <c r="AE127" s="3">
        <v>3</v>
      </c>
      <c r="AF127" s="3">
        <v>3</v>
      </c>
      <c r="AG127" s="3">
        <v>3</v>
      </c>
      <c r="AH127" s="3">
        <v>3</v>
      </c>
      <c r="AI127" s="3">
        <v>0</v>
      </c>
      <c r="AJ127" s="3">
        <v>2</v>
      </c>
      <c r="AK127" s="3">
        <v>0</v>
      </c>
      <c r="AL127" s="3">
        <v>0</v>
      </c>
      <c r="AM127" s="3">
        <v>0</v>
      </c>
      <c r="AN127" s="3">
        <v>0</v>
      </c>
      <c r="AO127" s="3">
        <v>4</v>
      </c>
      <c r="AP127" s="3">
        <v>4</v>
      </c>
      <c r="AQ127" s="3">
        <v>3</v>
      </c>
      <c r="AR127" s="3">
        <v>0</v>
      </c>
      <c r="AS127" s="3">
        <v>3</v>
      </c>
      <c r="AT127" s="3">
        <v>0</v>
      </c>
      <c r="AU127" s="3">
        <v>0</v>
      </c>
      <c r="AV127" s="3">
        <v>0</v>
      </c>
      <c r="AW127" s="3">
        <v>0</v>
      </c>
      <c r="AX127" s="3">
        <v>3</v>
      </c>
      <c r="AY127" s="3">
        <v>3</v>
      </c>
      <c r="AZ127" s="3">
        <v>4</v>
      </c>
      <c r="BA127" s="3">
        <v>0</v>
      </c>
      <c r="BB127" s="3">
        <v>3</v>
      </c>
      <c r="BC127" s="3">
        <v>0</v>
      </c>
      <c r="BD127" s="3">
        <v>0</v>
      </c>
      <c r="BE127" s="3">
        <v>0</v>
      </c>
      <c r="BF127" s="3">
        <v>0</v>
      </c>
    </row>
    <row r="128" spans="1:58" ht="15.75" customHeight="1" x14ac:dyDescent="0.25">
      <c r="A128" s="8" t="s">
        <v>84</v>
      </c>
      <c r="C128" s="3">
        <v>11</v>
      </c>
      <c r="D128" s="3">
        <v>11</v>
      </c>
      <c r="F128" s="8" t="s">
        <v>3</v>
      </c>
      <c r="H128" s="4"/>
      <c r="J128" s="8"/>
      <c r="K128" s="8"/>
      <c r="L128" s="3" t="s">
        <v>619</v>
      </c>
      <c r="M128" s="3" t="s">
        <v>763</v>
      </c>
      <c r="N128" s="3">
        <f t="shared" si="9"/>
        <v>38</v>
      </c>
      <c r="O128" s="9">
        <f t="shared" si="10"/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9">
        <f t="shared" si="11"/>
        <v>38</v>
      </c>
      <c r="AE128" s="3">
        <v>3</v>
      </c>
      <c r="AF128" s="3">
        <v>3</v>
      </c>
      <c r="AG128" s="3">
        <v>3</v>
      </c>
      <c r="AH128" s="3">
        <v>3</v>
      </c>
      <c r="AI128" s="3">
        <v>0</v>
      </c>
      <c r="AJ128" s="3">
        <v>2</v>
      </c>
      <c r="AK128" s="3">
        <v>0</v>
      </c>
      <c r="AL128" s="3">
        <v>0</v>
      </c>
      <c r="AM128" s="3">
        <v>0</v>
      </c>
      <c r="AN128" s="3">
        <v>0</v>
      </c>
      <c r="AO128" s="3">
        <v>4</v>
      </c>
      <c r="AP128" s="3">
        <v>4</v>
      </c>
      <c r="AQ128" s="3">
        <v>3</v>
      </c>
      <c r="AR128" s="3">
        <v>0</v>
      </c>
      <c r="AS128" s="3">
        <v>3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3</v>
      </c>
      <c r="AZ128" s="3">
        <v>4</v>
      </c>
      <c r="BA128" s="3">
        <v>0</v>
      </c>
      <c r="BB128" s="3">
        <v>3</v>
      </c>
      <c r="BC128" s="3">
        <v>0</v>
      </c>
      <c r="BD128" s="3">
        <v>0</v>
      </c>
      <c r="BE128" s="3">
        <v>0</v>
      </c>
      <c r="BF128" s="3">
        <v>0</v>
      </c>
    </row>
    <row r="129" spans="1:58" ht="15.75" customHeight="1" x14ac:dyDescent="0.25">
      <c r="A129" s="8" t="s">
        <v>228</v>
      </c>
      <c r="C129" s="3">
        <v>11</v>
      </c>
      <c r="D129" s="3">
        <v>11</v>
      </c>
      <c r="F129" s="8" t="s">
        <v>128</v>
      </c>
      <c r="H129" s="4"/>
      <c r="J129" s="8"/>
      <c r="K129" s="8"/>
      <c r="L129" s="3" t="s">
        <v>604</v>
      </c>
      <c r="M129" s="3" t="s">
        <v>763</v>
      </c>
      <c r="N129" s="3">
        <f t="shared" si="9"/>
        <v>36</v>
      </c>
      <c r="O129" s="9">
        <f t="shared" si="10"/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9">
        <f t="shared" si="11"/>
        <v>36</v>
      </c>
      <c r="AE129" s="3">
        <v>3</v>
      </c>
      <c r="AF129" s="3">
        <v>3</v>
      </c>
      <c r="AG129" s="3">
        <v>3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4</v>
      </c>
      <c r="AP129" s="3">
        <v>4</v>
      </c>
      <c r="AQ129" s="3">
        <v>3</v>
      </c>
      <c r="AR129" s="3">
        <v>0</v>
      </c>
      <c r="AS129" s="3">
        <v>3</v>
      </c>
      <c r="AT129" s="3">
        <v>0</v>
      </c>
      <c r="AU129" s="3">
        <v>0</v>
      </c>
      <c r="AV129" s="3">
        <v>0</v>
      </c>
      <c r="AW129" s="3">
        <v>0</v>
      </c>
      <c r="AX129" s="3">
        <v>3</v>
      </c>
      <c r="AY129" s="3">
        <v>3</v>
      </c>
      <c r="AZ129" s="3">
        <v>4</v>
      </c>
      <c r="BA129" s="3">
        <v>0</v>
      </c>
      <c r="BB129" s="3">
        <v>3</v>
      </c>
      <c r="BC129" s="3">
        <v>0</v>
      </c>
      <c r="BD129" s="3">
        <v>0</v>
      </c>
      <c r="BE129" s="3">
        <v>0</v>
      </c>
      <c r="BF129" s="3">
        <v>0</v>
      </c>
    </row>
    <row r="130" spans="1:58" ht="15.75" hidden="1" customHeight="1" x14ac:dyDescent="0.25">
      <c r="A130" s="8" t="s">
        <v>471</v>
      </c>
      <c r="B130" s="8" t="s">
        <v>472</v>
      </c>
      <c r="C130" s="3">
        <v>11</v>
      </c>
      <c r="D130" s="3">
        <v>11</v>
      </c>
      <c r="E130" s="8" t="s">
        <v>466</v>
      </c>
      <c r="F130" s="8" t="s">
        <v>467</v>
      </c>
      <c r="G130" s="8" t="s">
        <v>473</v>
      </c>
      <c r="H130" s="4" t="s">
        <v>81</v>
      </c>
      <c r="I130" s="8" t="s">
        <v>474</v>
      </c>
      <c r="J130" s="8" t="s">
        <v>725</v>
      </c>
      <c r="K130" s="8" t="s">
        <v>726</v>
      </c>
      <c r="L130" s="3" t="s">
        <v>725</v>
      </c>
      <c r="M130" s="3" t="s">
        <v>763</v>
      </c>
      <c r="N130" s="3">
        <f t="shared" ref="N130:N156" si="12">SUM(O130,AD130)</f>
        <v>32</v>
      </c>
      <c r="O130" s="9">
        <f t="shared" ref="O130:O156" si="13">SUM(P130:AC130)</f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9">
        <f t="shared" ref="AD130:AD156" si="14">SUM(AE130:BF130)</f>
        <v>32</v>
      </c>
      <c r="AE130" s="3">
        <v>3</v>
      </c>
      <c r="AF130" s="3">
        <v>3</v>
      </c>
      <c r="AG130" s="3">
        <v>0</v>
      </c>
      <c r="AH130" s="3">
        <v>3</v>
      </c>
      <c r="AI130" s="3">
        <v>0</v>
      </c>
      <c r="AJ130" s="3">
        <v>2</v>
      </c>
      <c r="AK130" s="3">
        <v>0</v>
      </c>
      <c r="AL130" s="3">
        <v>0</v>
      </c>
      <c r="AM130" s="3">
        <v>0</v>
      </c>
      <c r="AN130" s="3">
        <v>0</v>
      </c>
      <c r="AO130" s="3">
        <v>4</v>
      </c>
      <c r="AP130" s="3">
        <v>4</v>
      </c>
      <c r="AQ130" s="3">
        <v>3</v>
      </c>
      <c r="AR130" s="3">
        <v>0</v>
      </c>
      <c r="AS130" s="3">
        <v>3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4</v>
      </c>
      <c r="BA130" s="3">
        <v>0</v>
      </c>
      <c r="BB130" s="3">
        <v>3</v>
      </c>
      <c r="BC130" s="3">
        <v>0</v>
      </c>
      <c r="BD130" s="3">
        <v>0</v>
      </c>
      <c r="BE130" s="3">
        <v>0</v>
      </c>
      <c r="BF130" s="3">
        <v>0</v>
      </c>
    </row>
    <row r="131" spans="1:58" ht="15.75" customHeight="1" x14ac:dyDescent="0.25">
      <c r="A131" s="8" t="s">
        <v>284</v>
      </c>
      <c r="C131" s="3">
        <v>11</v>
      </c>
      <c r="D131" s="3">
        <v>11</v>
      </c>
      <c r="F131" s="8" t="s">
        <v>3</v>
      </c>
      <c r="H131" s="4"/>
      <c r="J131" s="8"/>
      <c r="K131" s="8"/>
      <c r="L131" s="3" t="s">
        <v>573</v>
      </c>
      <c r="M131" s="3" t="s">
        <v>763</v>
      </c>
      <c r="N131" s="3">
        <f t="shared" si="12"/>
        <v>27</v>
      </c>
      <c r="O131" s="9">
        <f t="shared" si="13"/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9">
        <f t="shared" si="14"/>
        <v>27</v>
      </c>
      <c r="AE131" s="3">
        <v>3</v>
      </c>
      <c r="AF131" s="3">
        <v>3</v>
      </c>
      <c r="AG131" s="3">
        <v>3</v>
      </c>
      <c r="AH131" s="3">
        <v>3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4</v>
      </c>
      <c r="AP131" s="3">
        <v>4</v>
      </c>
      <c r="AQ131" s="3">
        <v>3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4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</row>
    <row r="132" spans="1:58" ht="15.75" hidden="1" customHeight="1" x14ac:dyDescent="0.25">
      <c r="A132" s="8" t="s">
        <v>487</v>
      </c>
      <c r="B132" s="8" t="s">
        <v>488</v>
      </c>
      <c r="C132" s="3">
        <v>11</v>
      </c>
      <c r="D132" s="3">
        <v>11</v>
      </c>
      <c r="E132" s="8" t="s">
        <v>466</v>
      </c>
      <c r="F132" s="8" t="s">
        <v>467</v>
      </c>
      <c r="G132" s="8" t="s">
        <v>468</v>
      </c>
      <c r="H132" s="4" t="s">
        <v>489</v>
      </c>
      <c r="I132" s="8" t="s">
        <v>490</v>
      </c>
      <c r="J132" s="8" t="s">
        <v>630</v>
      </c>
      <c r="K132" s="8" t="s">
        <v>631</v>
      </c>
      <c r="L132" s="3" t="s">
        <v>630</v>
      </c>
      <c r="M132" s="3" t="s">
        <v>763</v>
      </c>
      <c r="N132" s="3">
        <f t="shared" si="12"/>
        <v>21</v>
      </c>
      <c r="O132" s="9">
        <f t="shared" si="13"/>
        <v>11</v>
      </c>
      <c r="P132" s="3">
        <v>0</v>
      </c>
      <c r="Q132" s="3">
        <v>0</v>
      </c>
      <c r="R132" s="3">
        <v>0</v>
      </c>
      <c r="S132" s="3">
        <v>11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9">
        <f t="shared" si="14"/>
        <v>10</v>
      </c>
      <c r="AE132" s="3">
        <v>3</v>
      </c>
      <c r="AF132" s="3">
        <v>3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4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</row>
    <row r="133" spans="1:58" ht="15.75" customHeight="1" x14ac:dyDescent="0.25">
      <c r="A133" s="8" t="s">
        <v>74</v>
      </c>
      <c r="C133" s="3">
        <v>11</v>
      </c>
      <c r="D133" s="3">
        <v>11</v>
      </c>
      <c r="F133" s="8" t="s">
        <v>12</v>
      </c>
      <c r="H133" s="4"/>
      <c r="J133" s="8"/>
      <c r="K133" s="8"/>
      <c r="L133" s="3" t="s">
        <v>655</v>
      </c>
      <c r="M133" s="3" t="s">
        <v>763</v>
      </c>
      <c r="N133" s="3">
        <f t="shared" si="12"/>
        <v>21</v>
      </c>
      <c r="O133" s="9">
        <f t="shared" si="13"/>
        <v>18</v>
      </c>
      <c r="P133" s="3">
        <v>7</v>
      </c>
      <c r="Q133" s="3">
        <v>1</v>
      </c>
      <c r="R133" s="3">
        <v>10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9">
        <f t="shared" si="14"/>
        <v>3</v>
      </c>
      <c r="AE133" s="3">
        <v>3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</row>
    <row r="134" spans="1:58" ht="15.75" customHeight="1" x14ac:dyDescent="0.25">
      <c r="A134" s="8" t="s">
        <v>182</v>
      </c>
      <c r="C134" s="3">
        <v>11</v>
      </c>
      <c r="D134" s="3">
        <v>11</v>
      </c>
      <c r="F134" s="8" t="s">
        <v>7</v>
      </c>
      <c r="H134" s="4"/>
      <c r="J134" s="8"/>
      <c r="K134" s="8"/>
      <c r="L134" s="3" t="s">
        <v>660</v>
      </c>
      <c r="M134" s="3" t="s">
        <v>763</v>
      </c>
      <c r="N134" s="3">
        <f t="shared" si="12"/>
        <v>21</v>
      </c>
      <c r="O134" s="9">
        <f t="shared" si="13"/>
        <v>18</v>
      </c>
      <c r="P134" s="3">
        <v>7</v>
      </c>
      <c r="Q134" s="3">
        <v>0</v>
      </c>
      <c r="R134" s="3">
        <v>0</v>
      </c>
      <c r="S134" s="3">
        <v>11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9">
        <f t="shared" si="14"/>
        <v>3</v>
      </c>
      <c r="AE134" s="3">
        <v>3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</row>
    <row r="135" spans="1:58" ht="15.75" customHeight="1" x14ac:dyDescent="0.25">
      <c r="A135" s="8" t="s">
        <v>73</v>
      </c>
      <c r="C135" s="3">
        <v>11</v>
      </c>
      <c r="D135" s="3">
        <v>11</v>
      </c>
      <c r="F135" s="8" t="s">
        <v>12</v>
      </c>
      <c r="H135" s="4"/>
      <c r="J135" s="8"/>
      <c r="K135" s="8"/>
      <c r="L135" s="3" t="s">
        <v>730</v>
      </c>
      <c r="M135" s="3" t="s">
        <v>763</v>
      </c>
      <c r="N135" s="3">
        <f t="shared" si="12"/>
        <v>21</v>
      </c>
      <c r="O135" s="9">
        <f t="shared" si="13"/>
        <v>18</v>
      </c>
      <c r="P135" s="3">
        <v>7</v>
      </c>
      <c r="Q135" s="3">
        <v>0</v>
      </c>
      <c r="R135" s="3">
        <v>0</v>
      </c>
      <c r="S135" s="3">
        <v>11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9">
        <f t="shared" si="14"/>
        <v>3</v>
      </c>
      <c r="AE135" s="3">
        <v>3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</row>
    <row r="136" spans="1:58" ht="15.75" hidden="1" customHeight="1" x14ac:dyDescent="0.25">
      <c r="A136" s="8" t="s">
        <v>475</v>
      </c>
      <c r="B136" s="8" t="s">
        <v>157</v>
      </c>
      <c r="C136" s="3">
        <v>11</v>
      </c>
      <c r="D136" s="3">
        <v>11</v>
      </c>
      <c r="E136" s="8" t="s">
        <v>466</v>
      </c>
      <c r="F136" s="8" t="s">
        <v>467</v>
      </c>
      <c r="G136" s="8" t="s">
        <v>468</v>
      </c>
      <c r="H136" s="4" t="s">
        <v>476</v>
      </c>
      <c r="I136" s="8" t="s">
        <v>477</v>
      </c>
      <c r="J136" s="8" t="s">
        <v>582</v>
      </c>
      <c r="K136" s="8" t="s">
        <v>583</v>
      </c>
      <c r="L136" s="3" t="s">
        <v>582</v>
      </c>
      <c r="N136" s="3">
        <f t="shared" si="12"/>
        <v>20</v>
      </c>
      <c r="O136" s="9">
        <f t="shared" si="13"/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9">
        <f t="shared" si="14"/>
        <v>20</v>
      </c>
      <c r="AE136" s="3">
        <v>3</v>
      </c>
      <c r="AF136" s="3">
        <v>3</v>
      </c>
      <c r="AG136" s="3">
        <v>0</v>
      </c>
      <c r="AH136" s="3">
        <v>3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4</v>
      </c>
      <c r="AP136" s="3">
        <v>0</v>
      </c>
      <c r="AQ136" s="3">
        <v>3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4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</row>
    <row r="137" spans="1:58" ht="15.75" hidden="1" customHeight="1" x14ac:dyDescent="0.25">
      <c r="A137" s="8" t="s">
        <v>464</v>
      </c>
      <c r="B137" s="8" t="s">
        <v>465</v>
      </c>
      <c r="C137" s="3">
        <v>11</v>
      </c>
      <c r="D137" s="3">
        <v>11</v>
      </c>
      <c r="E137" s="8" t="s">
        <v>466</v>
      </c>
      <c r="F137" s="8" t="s">
        <v>467</v>
      </c>
      <c r="G137" s="8" t="s">
        <v>468</v>
      </c>
      <c r="H137" s="4" t="s">
        <v>469</v>
      </c>
      <c r="I137" s="8" t="s">
        <v>470</v>
      </c>
      <c r="J137" s="8" t="s">
        <v>523</v>
      </c>
      <c r="K137" s="8" t="s">
        <v>524</v>
      </c>
      <c r="L137" s="3" t="s">
        <v>523</v>
      </c>
      <c r="N137" s="3">
        <f t="shared" si="12"/>
        <v>17</v>
      </c>
      <c r="O137" s="9">
        <f t="shared" si="13"/>
        <v>7</v>
      </c>
      <c r="P137" s="3">
        <v>7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9">
        <f t="shared" si="14"/>
        <v>10</v>
      </c>
      <c r="AE137" s="3">
        <v>3</v>
      </c>
      <c r="AF137" s="3">
        <v>3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4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</row>
    <row r="138" spans="1:58" ht="15.75" hidden="1" customHeight="1" x14ac:dyDescent="0.25">
      <c r="A138" s="8" t="s">
        <v>220</v>
      </c>
      <c r="B138" s="8" t="s">
        <v>221</v>
      </c>
      <c r="C138" s="3">
        <v>11</v>
      </c>
      <c r="D138" s="3">
        <v>11</v>
      </c>
      <c r="E138" s="8" t="s">
        <v>222</v>
      </c>
      <c r="F138" s="8" t="s">
        <v>3</v>
      </c>
      <c r="G138" s="8" t="s">
        <v>95</v>
      </c>
      <c r="H138" s="4" t="s">
        <v>223</v>
      </c>
      <c r="I138" s="8" t="s">
        <v>224</v>
      </c>
      <c r="J138" s="8" t="s">
        <v>565</v>
      </c>
      <c r="K138" s="8" t="s">
        <v>566</v>
      </c>
      <c r="L138" s="3" t="s">
        <v>565</v>
      </c>
      <c r="N138" s="3">
        <f t="shared" si="12"/>
        <v>14</v>
      </c>
      <c r="O138" s="9">
        <f t="shared" si="13"/>
        <v>7</v>
      </c>
      <c r="P138" s="3">
        <v>7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9">
        <f t="shared" si="14"/>
        <v>7</v>
      </c>
      <c r="AE138" s="3">
        <v>3</v>
      </c>
      <c r="AF138" s="3">
        <v>0</v>
      </c>
      <c r="AG138" s="3">
        <v>0</v>
      </c>
      <c r="AH138" s="3">
        <v>0</v>
      </c>
      <c r="AI138" s="3">
        <v>0</v>
      </c>
      <c r="AJ138" s="3">
        <v>2</v>
      </c>
      <c r="AK138" s="3">
        <v>0</v>
      </c>
      <c r="AL138" s="3">
        <v>2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</row>
    <row r="139" spans="1:58" ht="15.75" hidden="1" customHeight="1" x14ac:dyDescent="0.25">
      <c r="A139" s="8" t="s">
        <v>256</v>
      </c>
      <c r="B139" s="8" t="s">
        <v>257</v>
      </c>
      <c r="C139" s="3">
        <v>11</v>
      </c>
      <c r="D139" s="3">
        <v>11</v>
      </c>
      <c r="E139" s="8" t="s">
        <v>253</v>
      </c>
      <c r="F139" s="8" t="s">
        <v>57</v>
      </c>
      <c r="G139" s="8" t="s">
        <v>258</v>
      </c>
      <c r="H139" s="4" t="s">
        <v>166</v>
      </c>
      <c r="I139" s="8" t="s">
        <v>254</v>
      </c>
      <c r="J139" s="8" t="s">
        <v>625</v>
      </c>
      <c r="K139" s="8" t="s">
        <v>626</v>
      </c>
      <c r="L139" s="3" t="s">
        <v>625</v>
      </c>
      <c r="N139" s="3">
        <f t="shared" si="12"/>
        <v>10</v>
      </c>
      <c r="O139" s="9">
        <f t="shared" si="13"/>
        <v>7</v>
      </c>
      <c r="P139" s="3">
        <v>7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9">
        <f t="shared" si="14"/>
        <v>3</v>
      </c>
      <c r="AE139" s="3">
        <v>3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</row>
    <row r="140" spans="1:58" ht="15.75" hidden="1" customHeight="1" x14ac:dyDescent="0.25">
      <c r="A140" s="8" t="s">
        <v>260</v>
      </c>
      <c r="B140" s="8" t="s">
        <v>261</v>
      </c>
      <c r="C140" s="3">
        <v>11</v>
      </c>
      <c r="D140" s="3">
        <v>11</v>
      </c>
      <c r="E140" s="8" t="s">
        <v>253</v>
      </c>
      <c r="F140" s="8" t="s">
        <v>57</v>
      </c>
      <c r="G140" s="8" t="s">
        <v>258</v>
      </c>
      <c r="H140" s="4" t="s">
        <v>185</v>
      </c>
      <c r="I140" s="8" t="s">
        <v>254</v>
      </c>
      <c r="J140" s="8" t="s">
        <v>615</v>
      </c>
      <c r="K140" s="8" t="s">
        <v>616</v>
      </c>
      <c r="L140" s="3" t="s">
        <v>615</v>
      </c>
      <c r="N140" s="3">
        <f t="shared" si="12"/>
        <v>8</v>
      </c>
      <c r="O140" s="9">
        <f t="shared" si="13"/>
        <v>8</v>
      </c>
      <c r="P140" s="3">
        <v>7</v>
      </c>
      <c r="Q140" s="3">
        <v>1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9">
        <f t="shared" si="14"/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</row>
    <row r="141" spans="1:58" ht="15.75" hidden="1" customHeight="1" x14ac:dyDescent="0.25">
      <c r="A141" s="8" t="s">
        <v>411</v>
      </c>
      <c r="B141" s="8" t="s">
        <v>412</v>
      </c>
      <c r="C141" s="3">
        <v>11</v>
      </c>
      <c r="D141" s="3">
        <v>11</v>
      </c>
      <c r="E141" s="8" t="s">
        <v>403</v>
      </c>
      <c r="F141" s="8" t="s">
        <v>29</v>
      </c>
      <c r="G141" s="8" t="s">
        <v>404</v>
      </c>
      <c r="H141" s="15">
        <v>38432</v>
      </c>
      <c r="I141" s="8" t="s">
        <v>413</v>
      </c>
      <c r="J141" s="8" t="s">
        <v>511</v>
      </c>
      <c r="K141" s="8" t="s">
        <v>512</v>
      </c>
      <c r="L141" s="3" t="s">
        <v>511</v>
      </c>
      <c r="N141" s="3">
        <f t="shared" si="12"/>
        <v>3</v>
      </c>
      <c r="O141" s="9">
        <f t="shared" si="13"/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9">
        <f t="shared" si="14"/>
        <v>3</v>
      </c>
      <c r="AE141" s="3">
        <v>3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</row>
    <row r="142" spans="1:58" ht="15.75" hidden="1" customHeight="1" x14ac:dyDescent="0.25">
      <c r="A142" s="8" t="s">
        <v>306</v>
      </c>
      <c r="B142" s="8" t="s">
        <v>307</v>
      </c>
      <c r="C142" s="3">
        <v>11</v>
      </c>
      <c r="D142" s="3">
        <v>11</v>
      </c>
      <c r="E142" s="8" t="s">
        <v>304</v>
      </c>
      <c r="F142" s="8" t="s">
        <v>60</v>
      </c>
      <c r="G142" s="8" t="s">
        <v>305</v>
      </c>
      <c r="H142" s="4" t="s">
        <v>107</v>
      </c>
      <c r="I142" s="8" t="s">
        <v>308</v>
      </c>
      <c r="J142" s="8" t="s">
        <v>664</v>
      </c>
      <c r="K142" s="8" t="s">
        <v>665</v>
      </c>
      <c r="L142" s="3" t="s">
        <v>664</v>
      </c>
      <c r="N142" s="3">
        <f t="shared" si="12"/>
        <v>3</v>
      </c>
      <c r="O142" s="9">
        <f t="shared" si="13"/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9">
        <f t="shared" si="14"/>
        <v>3</v>
      </c>
      <c r="AE142" s="3">
        <v>3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</row>
    <row r="143" spans="1:58" ht="15.75" hidden="1" customHeight="1" x14ac:dyDescent="0.25">
      <c r="A143" s="8" t="s">
        <v>139</v>
      </c>
      <c r="B143" s="8" t="s">
        <v>140</v>
      </c>
      <c r="C143" s="3">
        <v>11</v>
      </c>
      <c r="D143" s="3">
        <v>11</v>
      </c>
      <c r="E143" s="8" t="s">
        <v>141</v>
      </c>
      <c r="F143" s="8" t="s">
        <v>9</v>
      </c>
      <c r="G143" s="8" t="s">
        <v>142</v>
      </c>
      <c r="H143" s="4" t="s">
        <v>143</v>
      </c>
      <c r="I143" s="8" t="s">
        <v>144</v>
      </c>
      <c r="J143" s="8" t="s">
        <v>670</v>
      </c>
      <c r="K143" s="8" t="s">
        <v>671</v>
      </c>
      <c r="L143" s="3" t="s">
        <v>670</v>
      </c>
      <c r="N143" s="3">
        <f t="shared" si="12"/>
        <v>3</v>
      </c>
      <c r="O143" s="9">
        <f t="shared" si="13"/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9">
        <f t="shared" si="14"/>
        <v>3</v>
      </c>
      <c r="AE143" s="3">
        <v>3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</row>
    <row r="144" spans="1:58" ht="15.75" hidden="1" customHeight="1" x14ac:dyDescent="0.25">
      <c r="A144" s="8" t="s">
        <v>293</v>
      </c>
      <c r="B144" s="8" t="s">
        <v>294</v>
      </c>
      <c r="C144" s="3">
        <v>11</v>
      </c>
      <c r="D144" s="3">
        <v>11</v>
      </c>
      <c r="E144" s="8" t="s">
        <v>14</v>
      </c>
      <c r="F144" s="8" t="s">
        <v>3</v>
      </c>
      <c r="G144" s="8" t="s">
        <v>285</v>
      </c>
      <c r="H144" s="4" t="s">
        <v>295</v>
      </c>
      <c r="I144" s="8" t="s">
        <v>296</v>
      </c>
      <c r="J144" s="8" t="s">
        <v>513</v>
      </c>
      <c r="K144" s="8" t="s">
        <v>514</v>
      </c>
      <c r="L144" s="3" t="s">
        <v>513</v>
      </c>
      <c r="N144" s="3">
        <f t="shared" si="12"/>
        <v>0</v>
      </c>
      <c r="O144" s="9">
        <f t="shared" si="13"/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9">
        <f t="shared" si="14"/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</row>
    <row r="145" spans="1:58" ht="15.75" hidden="1" customHeight="1" x14ac:dyDescent="0.25">
      <c r="A145" s="8" t="s">
        <v>194</v>
      </c>
      <c r="B145" s="8" t="s">
        <v>195</v>
      </c>
      <c r="C145" s="3">
        <v>11</v>
      </c>
      <c r="D145" s="3">
        <v>11</v>
      </c>
      <c r="E145" s="8" t="s">
        <v>196</v>
      </c>
      <c r="F145" s="8" t="s">
        <v>3</v>
      </c>
      <c r="G145" s="8" t="s">
        <v>197</v>
      </c>
      <c r="H145" s="4" t="s">
        <v>198</v>
      </c>
      <c r="I145" s="8" t="s">
        <v>199</v>
      </c>
      <c r="J145" s="8" t="s">
        <v>540</v>
      </c>
      <c r="K145" s="8" t="s">
        <v>541</v>
      </c>
      <c r="L145" s="3" t="s">
        <v>540</v>
      </c>
      <c r="N145" s="3">
        <f t="shared" si="12"/>
        <v>0</v>
      </c>
      <c r="O145" s="9">
        <f t="shared" si="13"/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9">
        <f t="shared" si="14"/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</row>
    <row r="146" spans="1:58" ht="15.75" hidden="1" customHeight="1" x14ac:dyDescent="0.25">
      <c r="A146" s="8" t="s">
        <v>414</v>
      </c>
      <c r="B146" s="8" t="s">
        <v>23</v>
      </c>
      <c r="C146" s="3">
        <v>11</v>
      </c>
      <c r="D146" s="3">
        <v>11</v>
      </c>
      <c r="E146" s="8" t="s">
        <v>403</v>
      </c>
      <c r="F146" s="8" t="s">
        <v>29</v>
      </c>
      <c r="G146" s="8" t="s">
        <v>404</v>
      </c>
      <c r="H146" s="15">
        <v>38247</v>
      </c>
      <c r="I146" s="8" t="s">
        <v>415</v>
      </c>
      <c r="J146" s="8" t="s">
        <v>568</v>
      </c>
      <c r="K146" s="8" t="s">
        <v>569</v>
      </c>
      <c r="L146" s="3" t="s">
        <v>568</v>
      </c>
      <c r="N146" s="3">
        <f t="shared" si="12"/>
        <v>0</v>
      </c>
      <c r="O146" s="9">
        <f t="shared" si="13"/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9">
        <f t="shared" si="14"/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</row>
    <row r="147" spans="1:58" ht="15.75" hidden="1" customHeight="1" x14ac:dyDescent="0.25">
      <c r="A147" s="8" t="s">
        <v>752</v>
      </c>
      <c r="B147" s="8" t="s">
        <v>753</v>
      </c>
      <c r="C147" s="3">
        <v>11</v>
      </c>
      <c r="D147" s="3">
        <v>11</v>
      </c>
      <c r="E147" s="8" t="s">
        <v>754</v>
      </c>
      <c r="F147" s="8" t="s">
        <v>29</v>
      </c>
      <c r="G147" s="8" t="s">
        <v>755</v>
      </c>
      <c r="H147" s="4" t="s">
        <v>756</v>
      </c>
      <c r="I147" s="8" t="s">
        <v>757</v>
      </c>
      <c r="J147" s="8" t="s">
        <v>606</v>
      </c>
      <c r="K147" s="8" t="s">
        <v>607</v>
      </c>
      <c r="L147" s="3" t="s">
        <v>606</v>
      </c>
      <c r="N147" s="3">
        <f t="shared" si="12"/>
        <v>0</v>
      </c>
      <c r="O147" s="9">
        <f t="shared" si="13"/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9">
        <f t="shared" si="14"/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</row>
    <row r="148" spans="1:58" ht="15.75" hidden="1" customHeight="1" x14ac:dyDescent="0.25">
      <c r="A148" s="8" t="s">
        <v>375</v>
      </c>
      <c r="B148" s="8" t="s">
        <v>374</v>
      </c>
      <c r="C148" s="3">
        <v>11</v>
      </c>
      <c r="D148" s="3">
        <v>11</v>
      </c>
      <c r="E148" s="8" t="s">
        <v>338</v>
      </c>
      <c r="F148" s="8" t="s">
        <v>56</v>
      </c>
      <c r="G148" s="8" t="s">
        <v>329</v>
      </c>
      <c r="H148" s="6">
        <v>38374</v>
      </c>
      <c r="I148" s="5" t="s">
        <v>376</v>
      </c>
      <c r="J148" s="8" t="s">
        <v>623</v>
      </c>
      <c r="K148" s="8" t="s">
        <v>624</v>
      </c>
      <c r="L148" s="3" t="s">
        <v>623</v>
      </c>
      <c r="N148" s="3">
        <f t="shared" si="12"/>
        <v>0</v>
      </c>
      <c r="O148" s="9">
        <f t="shared" si="13"/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9">
        <f t="shared" si="14"/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</row>
    <row r="149" spans="1:58" ht="15.75" hidden="1" customHeight="1" x14ac:dyDescent="0.25">
      <c r="A149" s="8" t="s">
        <v>416</v>
      </c>
      <c r="B149" s="8" t="s">
        <v>92</v>
      </c>
      <c r="C149" s="3">
        <v>11</v>
      </c>
      <c r="D149" s="3">
        <v>11</v>
      </c>
      <c r="E149" s="8" t="s">
        <v>403</v>
      </c>
      <c r="F149" s="8" t="s">
        <v>29</v>
      </c>
      <c r="G149" s="8" t="s">
        <v>404</v>
      </c>
      <c r="H149" s="15">
        <v>38447</v>
      </c>
      <c r="I149" s="8" t="s">
        <v>417</v>
      </c>
      <c r="J149" s="8" t="s">
        <v>643</v>
      </c>
      <c r="K149" s="8" t="s">
        <v>644</v>
      </c>
      <c r="L149" s="3" t="s">
        <v>643</v>
      </c>
      <c r="N149" s="3">
        <f t="shared" si="12"/>
        <v>0</v>
      </c>
      <c r="O149" s="9">
        <f t="shared" si="13"/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9">
        <f t="shared" si="14"/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</row>
    <row r="150" spans="1:58" ht="15.75" hidden="1" customHeight="1" x14ac:dyDescent="0.25">
      <c r="A150" s="8" t="s">
        <v>49</v>
      </c>
      <c r="B150" s="8" t="s">
        <v>50</v>
      </c>
      <c r="C150" s="3">
        <v>11</v>
      </c>
      <c r="D150" s="3">
        <v>11</v>
      </c>
      <c r="E150" s="8" t="s">
        <v>51</v>
      </c>
      <c r="F150" s="8" t="s">
        <v>9</v>
      </c>
      <c r="G150" s="8" t="s">
        <v>52</v>
      </c>
      <c r="H150" s="4" t="s">
        <v>53</v>
      </c>
      <c r="I150" s="8" t="s">
        <v>54</v>
      </c>
      <c r="J150" s="8" t="s">
        <v>658</v>
      </c>
      <c r="K150" s="8" t="s">
        <v>659</v>
      </c>
      <c r="L150" s="3" t="s">
        <v>658</v>
      </c>
      <c r="N150" s="3">
        <f t="shared" si="12"/>
        <v>0</v>
      </c>
      <c r="O150" s="9">
        <f t="shared" si="13"/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9">
        <f t="shared" si="14"/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</row>
    <row r="151" spans="1:58" ht="15.75" hidden="1" customHeight="1" x14ac:dyDescent="0.25">
      <c r="A151" s="8" t="s">
        <v>418</v>
      </c>
      <c r="B151" s="8" t="s">
        <v>419</v>
      </c>
      <c r="C151" s="3">
        <v>11</v>
      </c>
      <c r="D151" s="3">
        <v>11</v>
      </c>
      <c r="E151" s="8" t="s">
        <v>403</v>
      </c>
      <c r="F151" s="8" t="s">
        <v>29</v>
      </c>
      <c r="G151" s="8" t="s">
        <v>404</v>
      </c>
      <c r="H151" s="15">
        <v>38590</v>
      </c>
      <c r="I151" s="8" t="s">
        <v>420</v>
      </c>
      <c r="J151" s="8" t="s">
        <v>699</v>
      </c>
      <c r="K151" s="8" t="s">
        <v>700</v>
      </c>
      <c r="L151" s="3" t="s">
        <v>699</v>
      </c>
      <c r="N151" s="3">
        <f t="shared" si="12"/>
        <v>0</v>
      </c>
      <c r="O151" s="9">
        <f t="shared" si="13"/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9">
        <f t="shared" si="14"/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</row>
    <row r="152" spans="1:58" ht="15.75" hidden="1" customHeight="1" x14ac:dyDescent="0.25">
      <c r="A152" s="8" t="s">
        <v>310</v>
      </c>
      <c r="B152" s="8" t="s">
        <v>311</v>
      </c>
      <c r="C152" s="3">
        <v>11</v>
      </c>
      <c r="D152" s="3">
        <v>11</v>
      </c>
      <c r="E152" s="8" t="s">
        <v>14</v>
      </c>
      <c r="F152" s="8" t="s">
        <v>3</v>
      </c>
      <c r="G152" s="8" t="s">
        <v>285</v>
      </c>
      <c r="H152" s="4" t="s">
        <v>312</v>
      </c>
      <c r="I152" s="8" t="s">
        <v>313</v>
      </c>
      <c r="J152" s="8" t="s">
        <v>710</v>
      </c>
      <c r="K152" s="8" t="s">
        <v>711</v>
      </c>
      <c r="L152" s="3" t="s">
        <v>710</v>
      </c>
      <c r="N152" s="3">
        <f t="shared" si="12"/>
        <v>0</v>
      </c>
      <c r="O152" s="9">
        <f t="shared" si="13"/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9">
        <f t="shared" si="14"/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</row>
    <row r="153" spans="1:58" ht="15.75" hidden="1" customHeight="1" x14ac:dyDescent="0.25">
      <c r="A153" s="8" t="s">
        <v>68</v>
      </c>
      <c r="B153" s="8" t="s">
        <v>69</v>
      </c>
      <c r="C153" s="3">
        <v>11</v>
      </c>
      <c r="D153" s="3">
        <v>11</v>
      </c>
      <c r="E153" s="8" t="s">
        <v>62</v>
      </c>
      <c r="F153" s="8" t="s">
        <v>56</v>
      </c>
      <c r="G153" s="8" t="s">
        <v>63</v>
      </c>
      <c r="H153" s="4" t="s">
        <v>70</v>
      </c>
      <c r="I153" s="8" t="s">
        <v>71</v>
      </c>
      <c r="J153" s="8" t="s">
        <v>731</v>
      </c>
      <c r="K153" s="8" t="s">
        <v>732</v>
      </c>
      <c r="L153" s="3" t="s">
        <v>731</v>
      </c>
      <c r="N153" s="3">
        <f t="shared" si="12"/>
        <v>0</v>
      </c>
      <c r="O153" s="9">
        <f t="shared" si="13"/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9">
        <f t="shared" si="14"/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</row>
    <row r="154" spans="1:58" ht="15.75" hidden="1" customHeight="1" x14ac:dyDescent="0.25">
      <c r="A154" s="8" t="s">
        <v>289</v>
      </c>
      <c r="B154" s="8" t="s">
        <v>290</v>
      </c>
      <c r="C154" s="3">
        <v>11</v>
      </c>
      <c r="D154" s="3">
        <v>11</v>
      </c>
      <c r="E154" s="8" t="s">
        <v>282</v>
      </c>
      <c r="F154" s="8" t="s">
        <v>57</v>
      </c>
      <c r="G154" s="8" t="s">
        <v>283</v>
      </c>
      <c r="H154" s="4" t="s">
        <v>291</v>
      </c>
      <c r="I154" s="8" t="s">
        <v>292</v>
      </c>
      <c r="J154" s="8" t="s">
        <v>734</v>
      </c>
      <c r="K154" s="8" t="s">
        <v>735</v>
      </c>
      <c r="L154" s="3" t="s">
        <v>734</v>
      </c>
      <c r="N154" s="3">
        <f t="shared" si="12"/>
        <v>0</v>
      </c>
      <c r="O154" s="9">
        <f t="shared" si="13"/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9">
        <f t="shared" si="14"/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</row>
    <row r="155" spans="1:58" ht="15.75" hidden="1" customHeight="1" x14ac:dyDescent="0.25">
      <c r="A155" s="8" t="s">
        <v>248</v>
      </c>
      <c r="B155" s="8" t="s">
        <v>249</v>
      </c>
      <c r="C155" s="3">
        <v>11</v>
      </c>
      <c r="D155" s="3">
        <v>11</v>
      </c>
      <c r="E155" s="8" t="s">
        <v>250</v>
      </c>
      <c r="F155" s="8" t="s">
        <v>56</v>
      </c>
      <c r="G155" s="8" t="s">
        <v>219</v>
      </c>
      <c r="H155" s="4" t="s">
        <v>251</v>
      </c>
      <c r="I155" s="8" t="s">
        <v>252</v>
      </c>
      <c r="J155" s="8" t="s">
        <v>736</v>
      </c>
      <c r="K155" s="8" t="s">
        <v>737</v>
      </c>
      <c r="L155" s="3" t="s">
        <v>736</v>
      </c>
      <c r="N155" s="3">
        <f t="shared" si="12"/>
        <v>0</v>
      </c>
      <c r="O155" s="9">
        <f t="shared" si="13"/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9">
        <f t="shared" si="14"/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</row>
    <row r="156" spans="1:58" ht="15.75" hidden="1" customHeight="1" x14ac:dyDescent="0.25">
      <c r="A156" s="8" t="s">
        <v>201</v>
      </c>
      <c r="B156" s="8" t="s">
        <v>202</v>
      </c>
      <c r="C156" s="3">
        <v>11</v>
      </c>
      <c r="D156" s="3">
        <v>11</v>
      </c>
      <c r="E156" s="8" t="s">
        <v>203</v>
      </c>
      <c r="F156" s="8" t="s">
        <v>7</v>
      </c>
      <c r="G156" s="8" t="s">
        <v>204</v>
      </c>
      <c r="H156" s="4" t="s">
        <v>205</v>
      </c>
      <c r="I156" s="8" t="s">
        <v>206</v>
      </c>
      <c r="J156" s="8" t="s">
        <v>740</v>
      </c>
      <c r="K156" s="8" t="s">
        <v>741</v>
      </c>
      <c r="L156" s="3" t="s">
        <v>740</v>
      </c>
      <c r="N156" s="3">
        <f t="shared" si="12"/>
        <v>0</v>
      </c>
      <c r="O156" s="9">
        <f t="shared" si="13"/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9">
        <f t="shared" si="14"/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</row>
  </sheetData>
  <autoFilter ref="A1:AMB156">
    <filterColumn colId="5">
      <filters>
        <filter val="Голосіївського"/>
        <filter val="Дарницького"/>
        <filter val="Деснянського"/>
        <filter val="Дніпровського"/>
        <filter val="Оболонського"/>
        <filter val="Печерського"/>
        <filter val="Подільського"/>
        <filter val="Солом'янського"/>
        <filter val="Шевченківського"/>
      </filters>
    </filterColumn>
    <filterColumn colId="12">
      <customFilters>
        <customFilter operator="notEqual" val=" "/>
      </customFilters>
    </filterColumn>
  </autoFilter>
  <sortState ref="A2:AMC156">
    <sortCondition ref="D2:D156"/>
    <sortCondition descending="1" ref="N2:N156"/>
  </sortState>
  <hyperlinks>
    <hyperlink ref="I148" r:id="rId1"/>
    <hyperlink ref="I49" r:id="rId2" display="mailto:fresserslegend@gmail.com"/>
    <hyperlink ref="I48" r:id="rId3"/>
    <hyperlink ref="I58" r:id="rId4"/>
    <hyperlink ref="I85" r:id="rId5"/>
    <hyperlink ref="I95" r:id="rId6"/>
    <hyperlink ref="I104" r:id="rId7"/>
    <hyperlink ref="I47" r:id="rId8" display="mailto:agata140407@gmail.com"/>
    <hyperlink ref="I117" r:id="rId9" display="mailto:dem.volodymyrrr@gmail.com"/>
    <hyperlink ref="I96" r:id="rId10" display="mailto:timofei.bogomaz@gmail.com"/>
    <hyperlink ref="I97" r:id="rId11"/>
    <hyperlink ref="I99" r:id="rId12" display="mailto:svitlanagutsal@gmail.com"/>
    <hyperlink ref="I100" r:id="rId13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4"/>
  <headerFooter>
    <oddHeader>&amp;C&amp;"Times New Roman,Обычный"&amp;12&amp;A</oddHeader>
    <oddFooter>&amp;C&amp;"Times New Roman,Обычный"&amp;12Сторінка &amp;P</oddFooter>
  </headerFooter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D416"/>
  <sheetViews>
    <sheetView workbookViewId="0"/>
  </sheetViews>
  <sheetFormatPr defaultRowHeight="15.75" x14ac:dyDescent="0.25"/>
  <cols>
    <col min="1" max="1" width="17.42578125" style="31" customWidth="1"/>
    <col min="2" max="2" width="25.5703125" style="31" hidden="1" customWidth="1"/>
    <col min="3" max="3" width="3.5703125" style="26" customWidth="1"/>
    <col min="4" max="4" width="3.140625" style="26" customWidth="1"/>
    <col min="5" max="5" width="100.5703125" style="31" hidden="1" customWidth="1"/>
    <col min="6" max="6" width="17.28515625" style="31" hidden="1" customWidth="1"/>
    <col min="7" max="7" width="30.42578125" style="31" hidden="1" customWidth="1"/>
    <col min="8" max="8" width="12.7109375" style="26" hidden="1" customWidth="1"/>
    <col min="9" max="9" width="35.7109375" style="31" hidden="1" customWidth="1"/>
    <col min="10" max="10" width="6" style="26" customWidth="1"/>
    <col min="11" max="11" width="10.28515625" style="26" hidden="1" customWidth="1"/>
    <col min="12" max="12" width="6.140625" style="26" customWidth="1"/>
    <col min="13" max="13" width="4.140625" style="26" customWidth="1"/>
    <col min="14" max="14" width="10.42578125" style="26" customWidth="1"/>
    <col min="15" max="15" width="5" style="32" customWidth="1"/>
    <col min="16" max="16" width="9.5703125" style="66" hidden="1" customWidth="1"/>
    <col min="17" max="30" width="3.28515625" style="66" hidden="1" customWidth="1"/>
    <col min="31" max="31" width="10.140625" style="67" hidden="1" customWidth="1"/>
    <col min="32" max="59" width="3.28515625" style="67" hidden="1" customWidth="1"/>
    <col min="60" max="61" width="4.42578125" style="26" customWidth="1"/>
    <col min="62" max="62" width="4.5703125" style="32" customWidth="1"/>
    <col min="63" max="63" width="5.42578125" style="69" customWidth="1"/>
    <col min="64" max="70" width="5.7109375" style="67" customWidth="1"/>
    <col min="71" max="75" width="5.5703125" style="67" customWidth="1"/>
    <col min="76" max="76" width="6.85546875" style="67" customWidth="1"/>
    <col min="77" max="78" width="9.140625" style="67"/>
    <col min="79" max="80" width="5.140625" style="67" customWidth="1"/>
    <col min="81" max="83" width="9.140625" style="67"/>
    <col min="84" max="84" width="6.28515625" style="67" customWidth="1"/>
    <col min="85" max="85" width="4" style="67" customWidth="1"/>
    <col min="86" max="86" width="7.28515625" style="67" customWidth="1"/>
    <col min="87" max="87" width="6.85546875" style="67" customWidth="1"/>
    <col min="88" max="88" width="7.7109375" style="67" customWidth="1"/>
    <col min="89" max="89" width="3.7109375" style="67" customWidth="1"/>
    <col min="90" max="90" width="8" style="67" customWidth="1"/>
    <col min="91" max="95" width="4" style="67" customWidth="1"/>
    <col min="96" max="96" width="13.5703125" style="70" customWidth="1"/>
    <col min="97" max="97" width="5" style="71" customWidth="1"/>
    <col min="98" max="98" width="4.28515625" style="72" customWidth="1"/>
    <col min="99" max="99" width="4.28515625" style="73" customWidth="1"/>
    <col min="100" max="101" width="9.140625" style="73"/>
    <col min="102" max="102" width="6.42578125" style="73" customWidth="1"/>
    <col min="103" max="121" width="4" style="73" customWidth="1"/>
    <col min="122" max="122" width="13" style="72" customWidth="1"/>
    <col min="123" max="123" width="6" style="74" customWidth="1"/>
    <col min="124" max="148" width="3.5703125" style="37" customWidth="1"/>
    <col min="149" max="149" width="13" style="37" customWidth="1"/>
    <col min="150" max="150" width="9.140625" style="75"/>
    <col min="151" max="213" width="3.7109375" style="76" customWidth="1"/>
    <col min="214" max="214" width="12.7109375" style="77" customWidth="1"/>
    <col min="215" max="16384" width="9.140625" style="31"/>
  </cols>
  <sheetData>
    <row r="1" spans="1:1018" s="34" customFormat="1" ht="377.25" customHeight="1" x14ac:dyDescent="0.2">
      <c r="A1" s="34" t="s">
        <v>361</v>
      </c>
      <c r="C1" s="39" t="s">
        <v>362</v>
      </c>
      <c r="D1" s="39" t="s">
        <v>363</v>
      </c>
      <c r="H1" s="33"/>
      <c r="J1" s="40" t="s">
        <v>769</v>
      </c>
      <c r="K1" s="40"/>
      <c r="L1" s="40" t="s">
        <v>765</v>
      </c>
      <c r="M1" s="40" t="s">
        <v>764</v>
      </c>
      <c r="N1" s="33" t="s">
        <v>767</v>
      </c>
      <c r="O1" s="45" t="s">
        <v>903</v>
      </c>
      <c r="P1" s="41" t="s">
        <v>758</v>
      </c>
      <c r="Q1" s="42" t="s">
        <v>435</v>
      </c>
      <c r="R1" s="42" t="s">
        <v>436</v>
      </c>
      <c r="S1" s="42" t="s">
        <v>437</v>
      </c>
      <c r="T1" s="42" t="s">
        <v>438</v>
      </c>
      <c r="U1" s="42" t="s">
        <v>439</v>
      </c>
      <c r="V1" s="42" t="s">
        <v>440</v>
      </c>
      <c r="W1" s="42" t="s">
        <v>441</v>
      </c>
      <c r="X1" s="42" t="s">
        <v>442</v>
      </c>
      <c r="Y1" s="42" t="s">
        <v>443</v>
      </c>
      <c r="Z1" s="42" t="s">
        <v>444</v>
      </c>
      <c r="AA1" s="42" t="s">
        <v>445</v>
      </c>
      <c r="AB1" s="42" t="s">
        <v>446</v>
      </c>
      <c r="AC1" s="42" t="s">
        <v>447</v>
      </c>
      <c r="AD1" s="42" t="s">
        <v>448</v>
      </c>
      <c r="AE1" s="43" t="s">
        <v>759</v>
      </c>
      <c r="AF1" s="44" t="s">
        <v>435</v>
      </c>
      <c r="AG1" s="44" t="s">
        <v>436</v>
      </c>
      <c r="AH1" s="44" t="s">
        <v>437</v>
      </c>
      <c r="AI1" s="44" t="s">
        <v>438</v>
      </c>
      <c r="AJ1" s="44" t="s">
        <v>439</v>
      </c>
      <c r="AK1" s="44" t="s">
        <v>440</v>
      </c>
      <c r="AL1" s="44" t="s">
        <v>441</v>
      </c>
      <c r="AM1" s="44" t="s">
        <v>442</v>
      </c>
      <c r="AN1" s="44" t="s">
        <v>443</v>
      </c>
      <c r="AO1" s="44" t="s">
        <v>444</v>
      </c>
      <c r="AP1" s="44" t="s">
        <v>445</v>
      </c>
      <c r="AQ1" s="44" t="s">
        <v>446</v>
      </c>
      <c r="AR1" s="44" t="s">
        <v>447</v>
      </c>
      <c r="AS1" s="44" t="s">
        <v>448</v>
      </c>
      <c r="AT1" s="44" t="s">
        <v>449</v>
      </c>
      <c r="AU1" s="44" t="s">
        <v>450</v>
      </c>
      <c r="AV1" s="44" t="s">
        <v>451</v>
      </c>
      <c r="AW1" s="44" t="s">
        <v>452</v>
      </c>
      <c r="AX1" s="44" t="s">
        <v>453</v>
      </c>
      <c r="AY1" s="44" t="s">
        <v>454</v>
      </c>
      <c r="AZ1" s="44" t="s">
        <v>455</v>
      </c>
      <c r="BA1" s="44" t="s">
        <v>456</v>
      </c>
      <c r="BB1" s="44" t="s">
        <v>457</v>
      </c>
      <c r="BC1" s="44" t="s">
        <v>458</v>
      </c>
      <c r="BD1" s="44" t="s">
        <v>459</v>
      </c>
      <c r="BE1" s="44" t="s">
        <v>460</v>
      </c>
      <c r="BF1" s="44" t="s">
        <v>461</v>
      </c>
      <c r="BG1" s="44" t="s">
        <v>462</v>
      </c>
      <c r="BH1" s="40" t="s">
        <v>768</v>
      </c>
      <c r="BI1" s="79" t="s">
        <v>900</v>
      </c>
      <c r="BJ1" s="79" t="s">
        <v>901</v>
      </c>
      <c r="BK1" s="80" t="s">
        <v>902</v>
      </c>
      <c r="BL1" s="46" t="s">
        <v>770</v>
      </c>
      <c r="BM1" s="46" t="s">
        <v>771</v>
      </c>
      <c r="BN1" s="46" t="s">
        <v>772</v>
      </c>
      <c r="BO1" s="46" t="s">
        <v>773</v>
      </c>
      <c r="BP1" s="46" t="s">
        <v>774</v>
      </c>
      <c r="BQ1" s="46" t="s">
        <v>775</v>
      </c>
      <c r="BR1" s="46" t="s">
        <v>776</v>
      </c>
      <c r="BS1" s="46" t="s">
        <v>777</v>
      </c>
      <c r="BT1" s="46" t="s">
        <v>778</v>
      </c>
      <c r="BU1" s="46" t="s">
        <v>779</v>
      </c>
      <c r="BV1" s="46" t="s">
        <v>780</v>
      </c>
      <c r="BW1" s="46" t="s">
        <v>781</v>
      </c>
      <c r="BX1" s="46" t="s">
        <v>782</v>
      </c>
      <c r="BY1" s="46" t="s">
        <v>783</v>
      </c>
      <c r="BZ1" s="46" t="s">
        <v>784</v>
      </c>
      <c r="CA1" s="46" t="s">
        <v>785</v>
      </c>
      <c r="CB1" s="46" t="s">
        <v>786</v>
      </c>
      <c r="CC1" s="46" t="s">
        <v>787</v>
      </c>
      <c r="CD1" s="46" t="s">
        <v>788</v>
      </c>
      <c r="CE1" s="46" t="s">
        <v>789</v>
      </c>
      <c r="CF1" s="46" t="s">
        <v>790</v>
      </c>
      <c r="CG1" s="46" t="s">
        <v>791</v>
      </c>
      <c r="CH1" s="46" t="s">
        <v>792</v>
      </c>
      <c r="CI1" s="46" t="s">
        <v>793</v>
      </c>
      <c r="CJ1" s="46" t="s">
        <v>794</v>
      </c>
      <c r="CK1" s="46" t="s">
        <v>795</v>
      </c>
      <c r="CL1" s="46" t="s">
        <v>796</v>
      </c>
      <c r="CM1" s="46" t="s">
        <v>797</v>
      </c>
      <c r="CN1" s="46" t="s">
        <v>798</v>
      </c>
      <c r="CO1" s="46" t="s">
        <v>799</v>
      </c>
      <c r="CP1" s="46" t="s">
        <v>800</v>
      </c>
      <c r="CQ1" s="46" t="s">
        <v>801</v>
      </c>
      <c r="CR1" s="81" t="s">
        <v>802</v>
      </c>
      <c r="CS1" s="47" t="s">
        <v>803</v>
      </c>
      <c r="CT1" s="48" t="s">
        <v>804</v>
      </c>
      <c r="CU1" s="50" t="s">
        <v>805</v>
      </c>
      <c r="CV1" s="50" t="s">
        <v>806</v>
      </c>
      <c r="CW1" s="50" t="s">
        <v>807</v>
      </c>
      <c r="CX1" s="50" t="s">
        <v>808</v>
      </c>
      <c r="CY1" s="49" t="s">
        <v>809</v>
      </c>
      <c r="CZ1" s="49" t="s">
        <v>810</v>
      </c>
      <c r="DA1" s="49" t="s">
        <v>811</v>
      </c>
      <c r="DB1" s="49" t="s">
        <v>812</v>
      </c>
      <c r="DC1" s="49" t="s">
        <v>813</v>
      </c>
      <c r="DD1" s="49" t="s">
        <v>814</v>
      </c>
      <c r="DE1" s="49" t="s">
        <v>815</v>
      </c>
      <c r="DF1" s="49" t="s">
        <v>816</v>
      </c>
      <c r="DG1" s="49" t="s">
        <v>817</v>
      </c>
      <c r="DH1" s="49" t="s">
        <v>818</v>
      </c>
      <c r="DI1" s="49" t="s">
        <v>819</v>
      </c>
      <c r="DJ1" s="49" t="s">
        <v>810</v>
      </c>
      <c r="DK1" s="49" t="s">
        <v>820</v>
      </c>
      <c r="DL1" s="49" t="s">
        <v>821</v>
      </c>
      <c r="DM1" s="49" t="s">
        <v>822</v>
      </c>
      <c r="DN1" s="49" t="s">
        <v>823</v>
      </c>
      <c r="DO1" s="49" t="s">
        <v>824</v>
      </c>
      <c r="DP1" s="49" t="s">
        <v>825</v>
      </c>
      <c r="DQ1" s="49" t="s">
        <v>826</v>
      </c>
      <c r="DR1" s="50" t="s">
        <v>827</v>
      </c>
      <c r="DS1" s="51" t="s">
        <v>828</v>
      </c>
      <c r="DT1" s="82" t="s">
        <v>829</v>
      </c>
      <c r="DU1" s="52" t="s">
        <v>830</v>
      </c>
      <c r="DV1" s="52" t="s">
        <v>831</v>
      </c>
      <c r="DW1" s="52" t="s">
        <v>832</v>
      </c>
      <c r="DX1" s="52" t="s">
        <v>833</v>
      </c>
      <c r="DY1" s="52" t="s">
        <v>834</v>
      </c>
      <c r="DZ1" s="52" t="s">
        <v>835</v>
      </c>
      <c r="EA1" s="52" t="s">
        <v>836</v>
      </c>
      <c r="EB1" s="52" t="s">
        <v>837</v>
      </c>
      <c r="EC1" s="52" t="s">
        <v>838</v>
      </c>
      <c r="ED1" s="52" t="s">
        <v>839</v>
      </c>
      <c r="EE1" s="52" t="s">
        <v>840</v>
      </c>
      <c r="EF1" s="82" t="s">
        <v>841</v>
      </c>
      <c r="EG1" s="52" t="s">
        <v>842</v>
      </c>
      <c r="EH1" s="52" t="s">
        <v>843</v>
      </c>
      <c r="EI1" s="52" t="s">
        <v>844</v>
      </c>
      <c r="EJ1" s="52" t="s">
        <v>845</v>
      </c>
      <c r="EK1" s="52" t="s">
        <v>846</v>
      </c>
      <c r="EL1" s="52" t="s">
        <v>847</v>
      </c>
      <c r="EM1" s="52" t="s">
        <v>848</v>
      </c>
      <c r="EN1" s="52" t="s">
        <v>849</v>
      </c>
      <c r="EO1" s="52" t="s">
        <v>850</v>
      </c>
      <c r="EP1" s="52" t="s">
        <v>851</v>
      </c>
      <c r="EQ1" s="52" t="s">
        <v>852</v>
      </c>
      <c r="ER1" s="52" t="s">
        <v>853</v>
      </c>
      <c r="ES1" s="52" t="s">
        <v>854</v>
      </c>
      <c r="ET1" s="53" t="s">
        <v>855</v>
      </c>
      <c r="EU1" s="54" t="s">
        <v>435</v>
      </c>
      <c r="EV1" s="54" t="s">
        <v>436</v>
      </c>
      <c r="EW1" s="54" t="s">
        <v>437</v>
      </c>
      <c r="EX1" s="54" t="s">
        <v>438</v>
      </c>
      <c r="EY1" s="54" t="s">
        <v>439</v>
      </c>
      <c r="EZ1" s="54" t="s">
        <v>440</v>
      </c>
      <c r="FA1" s="54" t="s">
        <v>441</v>
      </c>
      <c r="FB1" s="54" t="s">
        <v>442</v>
      </c>
      <c r="FC1" s="54" t="s">
        <v>443</v>
      </c>
      <c r="FD1" s="54" t="s">
        <v>444</v>
      </c>
      <c r="FE1" s="54" t="s">
        <v>445</v>
      </c>
      <c r="FF1" s="54" t="s">
        <v>446</v>
      </c>
      <c r="FG1" s="54" t="s">
        <v>447</v>
      </c>
      <c r="FH1" s="54" t="s">
        <v>448</v>
      </c>
      <c r="FI1" s="54" t="s">
        <v>449</v>
      </c>
      <c r="FJ1" s="54" t="s">
        <v>450</v>
      </c>
      <c r="FK1" s="54" t="s">
        <v>451</v>
      </c>
      <c r="FL1" s="54" t="s">
        <v>452</v>
      </c>
      <c r="FM1" s="54" t="s">
        <v>453</v>
      </c>
      <c r="FN1" s="54" t="s">
        <v>454</v>
      </c>
      <c r="FO1" s="54" t="s">
        <v>455</v>
      </c>
      <c r="FP1" s="54" t="s">
        <v>456</v>
      </c>
      <c r="FQ1" s="54" t="s">
        <v>457</v>
      </c>
      <c r="FR1" s="54" t="s">
        <v>458</v>
      </c>
      <c r="FS1" s="54" t="s">
        <v>459</v>
      </c>
      <c r="FT1" s="54" t="s">
        <v>460</v>
      </c>
      <c r="FU1" s="54" t="s">
        <v>461</v>
      </c>
      <c r="FV1" s="54" t="s">
        <v>462</v>
      </c>
      <c r="FW1" s="54" t="s">
        <v>856</v>
      </c>
      <c r="FX1" s="54" t="s">
        <v>857</v>
      </c>
      <c r="FY1" s="54" t="s">
        <v>858</v>
      </c>
      <c r="FZ1" s="54" t="s">
        <v>859</v>
      </c>
      <c r="GA1" s="54" t="s">
        <v>860</v>
      </c>
      <c r="GB1" s="54" t="s">
        <v>861</v>
      </c>
      <c r="GC1" s="54" t="s">
        <v>862</v>
      </c>
      <c r="GD1" s="54" t="s">
        <v>863</v>
      </c>
      <c r="GE1" s="54" t="s">
        <v>864</v>
      </c>
      <c r="GF1" s="54" t="s">
        <v>865</v>
      </c>
      <c r="GG1" s="54" t="s">
        <v>866</v>
      </c>
      <c r="GH1" s="54" t="s">
        <v>867</v>
      </c>
      <c r="GI1" s="54" t="s">
        <v>868</v>
      </c>
      <c r="GJ1" s="54" t="s">
        <v>869</v>
      </c>
      <c r="GK1" s="54" t="s">
        <v>870</v>
      </c>
      <c r="GL1" s="54" t="s">
        <v>871</v>
      </c>
      <c r="GM1" s="54" t="s">
        <v>872</v>
      </c>
      <c r="GN1" s="54" t="s">
        <v>873</v>
      </c>
      <c r="GO1" s="54" t="s">
        <v>874</v>
      </c>
      <c r="GP1" s="54" t="s">
        <v>875</v>
      </c>
      <c r="GQ1" s="54" t="s">
        <v>876</v>
      </c>
      <c r="GR1" s="54" t="s">
        <v>877</v>
      </c>
      <c r="GS1" s="54" t="s">
        <v>878</v>
      </c>
      <c r="GT1" s="54" t="s">
        <v>879</v>
      </c>
      <c r="GU1" s="54" t="s">
        <v>880</v>
      </c>
      <c r="GV1" s="54" t="s">
        <v>881</v>
      </c>
      <c r="GW1" s="54" t="s">
        <v>882</v>
      </c>
      <c r="GX1" s="54" t="s">
        <v>883</v>
      </c>
      <c r="GY1" s="54" t="s">
        <v>884</v>
      </c>
      <c r="GZ1" s="54" t="s">
        <v>885</v>
      </c>
      <c r="HA1" s="54" t="s">
        <v>886</v>
      </c>
      <c r="HB1" s="54" t="s">
        <v>887</v>
      </c>
      <c r="HC1" s="54" t="s">
        <v>888</v>
      </c>
      <c r="HD1" s="54" t="s">
        <v>889</v>
      </c>
      <c r="HE1" s="54" t="s">
        <v>890</v>
      </c>
      <c r="HF1" s="54" t="s">
        <v>854</v>
      </c>
    </row>
    <row r="2" spans="1:1018" s="32" customFormat="1" ht="20.25" customHeight="1" x14ac:dyDescent="0.25">
      <c r="A2" s="57" t="s">
        <v>766</v>
      </c>
      <c r="B2" s="57"/>
      <c r="C2" s="36"/>
      <c r="D2" s="36">
        <v>0</v>
      </c>
      <c r="E2" s="57"/>
      <c r="G2" s="34"/>
      <c r="H2" s="33"/>
      <c r="J2" s="33"/>
      <c r="K2" s="33"/>
      <c r="N2" s="32">
        <f t="shared" ref="N2:N33" si="0">O2+BJ2</f>
        <v>550</v>
      </c>
      <c r="O2" s="32">
        <f t="shared" ref="O2:O33" si="1">SUM(P2,AE2)</f>
        <v>200</v>
      </c>
      <c r="P2" s="55">
        <f t="shared" ref="P2:P33" si="2">SUM(Q2:AD2)</f>
        <v>100</v>
      </c>
      <c r="Q2" s="55">
        <v>7</v>
      </c>
      <c r="R2" s="55">
        <v>1</v>
      </c>
      <c r="S2" s="55">
        <v>10</v>
      </c>
      <c r="T2" s="55">
        <v>11</v>
      </c>
      <c r="U2" s="55">
        <v>1</v>
      </c>
      <c r="V2" s="55">
        <v>17</v>
      </c>
      <c r="W2" s="55">
        <v>3</v>
      </c>
      <c r="X2" s="55">
        <v>15</v>
      </c>
      <c r="Y2" s="55">
        <v>5</v>
      </c>
      <c r="Z2" s="55">
        <v>4</v>
      </c>
      <c r="AA2" s="55">
        <v>1</v>
      </c>
      <c r="AB2" s="55">
        <v>15</v>
      </c>
      <c r="AC2" s="55">
        <v>7</v>
      </c>
      <c r="AD2" s="55">
        <v>3</v>
      </c>
      <c r="AE2" s="56">
        <f t="shared" ref="AE2:AE33" si="3">SUM(AF2:BG2)</f>
        <v>100</v>
      </c>
      <c r="AF2" s="56">
        <v>3</v>
      </c>
      <c r="AG2" s="56">
        <v>3</v>
      </c>
      <c r="AH2" s="56">
        <v>3</v>
      </c>
      <c r="AI2" s="56">
        <v>3</v>
      </c>
      <c r="AJ2" s="56">
        <v>4</v>
      </c>
      <c r="AK2" s="56">
        <v>2</v>
      </c>
      <c r="AL2" s="56">
        <v>4</v>
      </c>
      <c r="AM2" s="56">
        <v>2</v>
      </c>
      <c r="AN2" s="56">
        <v>2</v>
      </c>
      <c r="AO2" s="56">
        <v>5</v>
      </c>
      <c r="AP2" s="56">
        <v>4</v>
      </c>
      <c r="AQ2" s="56">
        <v>4</v>
      </c>
      <c r="AR2" s="56">
        <v>3</v>
      </c>
      <c r="AS2" s="56">
        <v>4</v>
      </c>
      <c r="AT2" s="56">
        <v>3</v>
      </c>
      <c r="AU2" s="56">
        <v>5</v>
      </c>
      <c r="AV2" s="56">
        <v>3</v>
      </c>
      <c r="AW2" s="56">
        <v>3</v>
      </c>
      <c r="AX2" s="56">
        <v>6</v>
      </c>
      <c r="AY2" s="56">
        <v>3</v>
      </c>
      <c r="AZ2" s="56">
        <v>3</v>
      </c>
      <c r="BA2" s="56">
        <v>4</v>
      </c>
      <c r="BB2" s="56">
        <v>4</v>
      </c>
      <c r="BC2" s="56">
        <v>3</v>
      </c>
      <c r="BD2" s="56">
        <v>5</v>
      </c>
      <c r="BE2" s="56">
        <v>3</v>
      </c>
      <c r="BF2" s="56">
        <v>3</v>
      </c>
      <c r="BG2" s="56">
        <v>6</v>
      </c>
      <c r="BH2" s="32">
        <v>0</v>
      </c>
      <c r="BI2" s="68">
        <v>0</v>
      </c>
      <c r="BJ2" s="78">
        <f t="shared" ref="BJ2:BJ33" si="4">SUM(BK2,CS2,DS2,ET2)</f>
        <v>350</v>
      </c>
      <c r="BK2" s="83">
        <f t="shared" ref="BK2:BK33" si="5">SUM(BL2:CQ2)</f>
        <v>100</v>
      </c>
      <c r="BL2" s="84">
        <v>1</v>
      </c>
      <c r="BM2" s="84">
        <v>1</v>
      </c>
      <c r="BN2" s="84">
        <v>1</v>
      </c>
      <c r="BO2" s="84">
        <v>1</v>
      </c>
      <c r="BP2" s="84">
        <v>1</v>
      </c>
      <c r="BQ2" s="84">
        <v>1</v>
      </c>
      <c r="BR2" s="84">
        <v>1</v>
      </c>
      <c r="BS2" s="84">
        <v>1</v>
      </c>
      <c r="BT2" s="84">
        <v>1</v>
      </c>
      <c r="BU2" s="84">
        <v>1</v>
      </c>
      <c r="BV2" s="84">
        <v>2</v>
      </c>
      <c r="BW2" s="84">
        <v>2</v>
      </c>
      <c r="BX2" s="84">
        <v>3</v>
      </c>
      <c r="BY2" s="84">
        <v>3</v>
      </c>
      <c r="BZ2" s="84">
        <v>5</v>
      </c>
      <c r="CA2" s="84">
        <v>1</v>
      </c>
      <c r="CB2" s="84">
        <v>1</v>
      </c>
      <c r="CC2" s="84">
        <v>4</v>
      </c>
      <c r="CD2" s="84">
        <v>4</v>
      </c>
      <c r="CE2" s="84">
        <v>4</v>
      </c>
      <c r="CF2" s="84">
        <v>10</v>
      </c>
      <c r="CG2" s="84">
        <v>5</v>
      </c>
      <c r="CH2" s="84">
        <v>10</v>
      </c>
      <c r="CI2" s="84">
        <v>5</v>
      </c>
      <c r="CJ2" s="84">
        <v>1</v>
      </c>
      <c r="CK2" s="84">
        <v>4</v>
      </c>
      <c r="CL2" s="84">
        <v>5</v>
      </c>
      <c r="CM2" s="84">
        <v>2</v>
      </c>
      <c r="CN2" s="84">
        <v>10</v>
      </c>
      <c r="CO2" s="84">
        <v>1</v>
      </c>
      <c r="CP2" s="84">
        <v>3</v>
      </c>
      <c r="CQ2" s="84">
        <v>5</v>
      </c>
      <c r="CR2" s="81"/>
      <c r="CS2" s="58">
        <f t="shared" ref="CS2:CS25" si="6">SUM(CT2:DQ2)</f>
        <v>100</v>
      </c>
      <c r="CT2" s="59"/>
      <c r="CU2" s="60">
        <v>6</v>
      </c>
      <c r="CV2" s="60">
        <v>6</v>
      </c>
      <c r="CW2" s="60">
        <v>9</v>
      </c>
      <c r="CX2" s="60">
        <v>9</v>
      </c>
      <c r="CY2" s="60"/>
      <c r="CZ2" s="60">
        <v>2</v>
      </c>
      <c r="DA2" s="60">
        <v>2</v>
      </c>
      <c r="DB2" s="60">
        <v>4</v>
      </c>
      <c r="DC2" s="60">
        <v>9</v>
      </c>
      <c r="DD2" s="60">
        <v>10</v>
      </c>
      <c r="DE2" s="60">
        <v>5</v>
      </c>
      <c r="DF2" s="60">
        <v>3</v>
      </c>
      <c r="DG2" s="60">
        <v>3</v>
      </c>
      <c r="DH2" s="60">
        <v>2</v>
      </c>
      <c r="DI2" s="60"/>
      <c r="DJ2" s="60">
        <v>2</v>
      </c>
      <c r="DK2" s="60">
        <v>3</v>
      </c>
      <c r="DL2" s="60">
        <v>2</v>
      </c>
      <c r="DM2" s="60">
        <v>5</v>
      </c>
      <c r="DN2" s="60">
        <v>5</v>
      </c>
      <c r="DO2" s="60">
        <v>5</v>
      </c>
      <c r="DP2" s="60">
        <v>5</v>
      </c>
      <c r="DQ2" s="60">
        <v>3</v>
      </c>
      <c r="DR2" s="50"/>
      <c r="DS2" s="61">
        <f t="shared" ref="DS2:DS25" si="7">SUM(DT2:ER2)</f>
        <v>80</v>
      </c>
      <c r="DT2" s="85"/>
      <c r="DU2" s="62">
        <v>5</v>
      </c>
      <c r="DV2" s="62">
        <v>5</v>
      </c>
      <c r="DW2" s="62">
        <v>3</v>
      </c>
      <c r="DX2" s="62">
        <v>2</v>
      </c>
      <c r="DY2" s="62">
        <v>2</v>
      </c>
      <c r="DZ2" s="62">
        <v>2</v>
      </c>
      <c r="EA2" s="62">
        <v>3</v>
      </c>
      <c r="EB2" s="62">
        <v>6</v>
      </c>
      <c r="EC2" s="62">
        <v>3</v>
      </c>
      <c r="ED2" s="62">
        <v>4</v>
      </c>
      <c r="EE2" s="62">
        <v>5</v>
      </c>
      <c r="EF2" s="85"/>
      <c r="EG2" s="62">
        <v>3</v>
      </c>
      <c r="EH2" s="62">
        <v>2</v>
      </c>
      <c r="EI2" s="62">
        <v>1</v>
      </c>
      <c r="EJ2" s="62">
        <v>2</v>
      </c>
      <c r="EK2" s="62">
        <v>2</v>
      </c>
      <c r="EL2" s="62">
        <v>6</v>
      </c>
      <c r="EM2" s="62">
        <v>4</v>
      </c>
      <c r="EN2" s="62">
        <v>8</v>
      </c>
      <c r="EO2" s="62">
        <v>3</v>
      </c>
      <c r="EP2" s="62">
        <v>4</v>
      </c>
      <c r="EQ2" s="62">
        <v>3</v>
      </c>
      <c r="ER2" s="62">
        <v>2</v>
      </c>
      <c r="ES2" s="62"/>
      <c r="ET2" s="63">
        <f t="shared" ref="ET2:ET25" si="8">SUM(EU2:HE2)</f>
        <v>70</v>
      </c>
      <c r="EU2" s="64">
        <v>1</v>
      </c>
      <c r="EV2" s="64">
        <v>1</v>
      </c>
      <c r="EW2" s="64">
        <v>1</v>
      </c>
      <c r="EX2" s="64">
        <v>1</v>
      </c>
      <c r="EY2" s="64">
        <v>1</v>
      </c>
      <c r="EZ2" s="64">
        <v>1</v>
      </c>
      <c r="FA2" s="64">
        <v>1</v>
      </c>
      <c r="FB2" s="64">
        <v>1</v>
      </c>
      <c r="FC2" s="64">
        <v>1</v>
      </c>
      <c r="FD2" s="64">
        <v>1</v>
      </c>
      <c r="FE2" s="64">
        <v>1</v>
      </c>
      <c r="FF2" s="64">
        <v>1</v>
      </c>
      <c r="FG2" s="64">
        <v>1</v>
      </c>
      <c r="FH2" s="64">
        <v>1</v>
      </c>
      <c r="FI2" s="64">
        <v>1</v>
      </c>
      <c r="FJ2" s="64">
        <v>1</v>
      </c>
      <c r="FK2" s="64">
        <v>1</v>
      </c>
      <c r="FL2" s="64">
        <v>1</v>
      </c>
      <c r="FM2" s="64">
        <v>1</v>
      </c>
      <c r="FN2" s="64">
        <v>1</v>
      </c>
      <c r="FO2" s="64">
        <v>1</v>
      </c>
      <c r="FP2" s="64">
        <v>1</v>
      </c>
      <c r="FQ2" s="64">
        <v>1</v>
      </c>
      <c r="FR2" s="64">
        <v>1</v>
      </c>
      <c r="FS2" s="64">
        <v>1</v>
      </c>
      <c r="FT2" s="64">
        <v>1</v>
      </c>
      <c r="FU2" s="64">
        <v>1</v>
      </c>
      <c r="FV2" s="64">
        <v>1</v>
      </c>
      <c r="FW2" s="64">
        <v>1</v>
      </c>
      <c r="FX2" s="64">
        <v>1</v>
      </c>
      <c r="FY2" s="64">
        <v>1</v>
      </c>
      <c r="FZ2" s="64">
        <v>1</v>
      </c>
      <c r="GA2" s="64">
        <v>2</v>
      </c>
      <c r="GB2" s="64">
        <v>2</v>
      </c>
      <c r="GC2" s="64">
        <v>2</v>
      </c>
      <c r="GD2" s="64">
        <v>2</v>
      </c>
      <c r="GE2" s="64">
        <v>2</v>
      </c>
      <c r="GF2" s="64">
        <v>2</v>
      </c>
      <c r="GG2" s="64">
        <v>2</v>
      </c>
      <c r="GH2" s="64">
        <v>1</v>
      </c>
      <c r="GI2" s="64">
        <v>1</v>
      </c>
      <c r="GJ2" s="64">
        <v>1</v>
      </c>
      <c r="GK2" s="64">
        <v>1</v>
      </c>
      <c r="GL2" s="64">
        <v>1</v>
      </c>
      <c r="GM2" s="64">
        <v>1</v>
      </c>
      <c r="GN2" s="64">
        <v>1</v>
      </c>
      <c r="GO2" s="64">
        <v>1</v>
      </c>
      <c r="GP2" s="64">
        <v>1</v>
      </c>
      <c r="GQ2" s="64">
        <v>1</v>
      </c>
      <c r="GR2" s="64">
        <v>1</v>
      </c>
      <c r="GS2" s="64">
        <v>1</v>
      </c>
      <c r="GT2" s="64">
        <v>1</v>
      </c>
      <c r="GU2" s="64">
        <v>1</v>
      </c>
      <c r="GV2" s="64">
        <v>1</v>
      </c>
      <c r="GW2" s="64">
        <v>1</v>
      </c>
      <c r="GX2" s="64">
        <v>1</v>
      </c>
      <c r="GY2" s="64">
        <v>1</v>
      </c>
      <c r="GZ2" s="64">
        <v>1</v>
      </c>
      <c r="HA2" s="64">
        <v>1</v>
      </c>
      <c r="HB2" s="64">
        <v>1</v>
      </c>
      <c r="HC2" s="64">
        <v>1</v>
      </c>
      <c r="HD2" s="64">
        <v>1</v>
      </c>
      <c r="HE2" s="64">
        <v>1</v>
      </c>
      <c r="HF2" s="65"/>
    </row>
    <row r="3" spans="1:1018" s="32" customFormat="1" ht="18" customHeight="1" x14ac:dyDescent="0.25">
      <c r="A3" s="31" t="s">
        <v>93</v>
      </c>
      <c r="B3" s="31"/>
      <c r="C3" s="26">
        <v>8</v>
      </c>
      <c r="D3" s="26">
        <v>9</v>
      </c>
      <c r="E3" s="31"/>
      <c r="F3" s="31"/>
      <c r="G3" s="31"/>
      <c r="H3" s="27"/>
      <c r="I3" s="31"/>
      <c r="J3" s="86" t="s">
        <v>509</v>
      </c>
      <c r="K3" s="86"/>
      <c r="L3" s="26" t="s">
        <v>763</v>
      </c>
      <c r="M3" s="26">
        <v>1</v>
      </c>
      <c r="N3" s="32">
        <f t="shared" si="0"/>
        <v>263</v>
      </c>
      <c r="O3" s="32">
        <f t="shared" si="1"/>
        <v>103</v>
      </c>
      <c r="P3" s="55">
        <f t="shared" si="2"/>
        <v>50</v>
      </c>
      <c r="Q3" s="66">
        <v>7</v>
      </c>
      <c r="R3" s="66">
        <v>1</v>
      </c>
      <c r="S3" s="66">
        <v>10</v>
      </c>
      <c r="T3" s="66">
        <v>11</v>
      </c>
      <c r="U3" s="66">
        <v>1</v>
      </c>
      <c r="V3" s="66">
        <v>17</v>
      </c>
      <c r="W3" s="66">
        <v>3</v>
      </c>
      <c r="X3" s="66">
        <v>0</v>
      </c>
      <c r="Y3" s="66">
        <v>0</v>
      </c>
      <c r="Z3" s="66">
        <v>0</v>
      </c>
      <c r="AA3" s="66">
        <v>0</v>
      </c>
      <c r="AB3" s="66">
        <v>0</v>
      </c>
      <c r="AC3" s="66">
        <v>0</v>
      </c>
      <c r="AD3" s="66">
        <v>0</v>
      </c>
      <c r="AE3" s="56">
        <f t="shared" si="3"/>
        <v>53</v>
      </c>
      <c r="AF3" s="67">
        <v>3</v>
      </c>
      <c r="AG3" s="67">
        <v>3</v>
      </c>
      <c r="AH3" s="67">
        <v>3</v>
      </c>
      <c r="AI3" s="67">
        <v>3</v>
      </c>
      <c r="AJ3" s="67">
        <v>4</v>
      </c>
      <c r="AK3" s="67">
        <v>2</v>
      </c>
      <c r="AL3" s="67">
        <v>0</v>
      </c>
      <c r="AM3" s="67">
        <v>0</v>
      </c>
      <c r="AN3" s="67">
        <v>0</v>
      </c>
      <c r="AO3" s="67">
        <v>0</v>
      </c>
      <c r="AP3" s="67">
        <v>4</v>
      </c>
      <c r="AQ3" s="67">
        <v>4</v>
      </c>
      <c r="AR3" s="67">
        <v>3</v>
      </c>
      <c r="AS3" s="67">
        <v>4</v>
      </c>
      <c r="AT3" s="67">
        <v>3</v>
      </c>
      <c r="AU3" s="67">
        <v>0</v>
      </c>
      <c r="AV3" s="67">
        <v>0</v>
      </c>
      <c r="AW3" s="67">
        <v>0</v>
      </c>
      <c r="AX3" s="67">
        <v>0</v>
      </c>
      <c r="AY3" s="67">
        <v>3</v>
      </c>
      <c r="AZ3" s="67">
        <v>3</v>
      </c>
      <c r="BA3" s="67">
        <v>4</v>
      </c>
      <c r="BB3" s="67">
        <v>4</v>
      </c>
      <c r="BC3" s="67">
        <v>3</v>
      </c>
      <c r="BD3" s="67">
        <v>0</v>
      </c>
      <c r="BE3" s="67">
        <v>0</v>
      </c>
      <c r="BF3" s="67">
        <v>0</v>
      </c>
      <c r="BG3" s="67">
        <v>0</v>
      </c>
      <c r="BH3" s="68">
        <v>1</v>
      </c>
      <c r="BI3" s="68">
        <v>1</v>
      </c>
      <c r="BJ3" s="78">
        <f t="shared" si="4"/>
        <v>160</v>
      </c>
      <c r="BK3" s="83">
        <f t="shared" si="5"/>
        <v>37</v>
      </c>
      <c r="BL3" s="67">
        <v>1</v>
      </c>
      <c r="BM3" s="67"/>
      <c r="BN3" s="67">
        <v>1</v>
      </c>
      <c r="BO3" s="67">
        <v>1</v>
      </c>
      <c r="BP3" s="67"/>
      <c r="BQ3" s="67">
        <v>1</v>
      </c>
      <c r="BR3" s="67">
        <v>1</v>
      </c>
      <c r="BS3" s="67"/>
      <c r="BT3" s="67">
        <v>1</v>
      </c>
      <c r="BU3" s="67">
        <v>1</v>
      </c>
      <c r="BV3" s="67">
        <v>2</v>
      </c>
      <c r="BW3" s="67">
        <v>2</v>
      </c>
      <c r="BX3" s="67"/>
      <c r="BY3" s="67"/>
      <c r="BZ3" s="67">
        <v>5</v>
      </c>
      <c r="CA3" s="67">
        <v>1</v>
      </c>
      <c r="CB3" s="67">
        <v>1</v>
      </c>
      <c r="CC3" s="67"/>
      <c r="CD3" s="67">
        <v>4</v>
      </c>
      <c r="CE3" s="67"/>
      <c r="CF3" s="67">
        <v>5</v>
      </c>
      <c r="CG3" s="67">
        <v>5</v>
      </c>
      <c r="CH3" s="67"/>
      <c r="CI3" s="67">
        <v>5</v>
      </c>
      <c r="CJ3" s="67"/>
      <c r="CK3" s="67"/>
      <c r="CL3" s="67"/>
      <c r="CM3" s="67"/>
      <c r="CN3" s="67"/>
      <c r="CO3" s="67"/>
      <c r="CP3" s="67"/>
      <c r="CQ3" s="67"/>
      <c r="CR3" s="70" t="s">
        <v>891</v>
      </c>
      <c r="CS3" s="71">
        <f t="shared" si="6"/>
        <v>55</v>
      </c>
      <c r="CT3" s="72"/>
      <c r="CU3" s="73">
        <v>6</v>
      </c>
      <c r="CV3" s="73">
        <v>6</v>
      </c>
      <c r="CW3" s="73">
        <v>9</v>
      </c>
      <c r="CX3" s="73">
        <v>9</v>
      </c>
      <c r="CY3" s="73"/>
      <c r="CZ3" s="73">
        <v>0</v>
      </c>
      <c r="DA3" s="73">
        <v>0</v>
      </c>
      <c r="DB3" s="73">
        <v>0</v>
      </c>
      <c r="DC3" s="73">
        <v>0</v>
      </c>
      <c r="DD3" s="73">
        <v>0</v>
      </c>
      <c r="DE3" s="73">
        <v>0</v>
      </c>
      <c r="DF3" s="73">
        <v>0</v>
      </c>
      <c r="DG3" s="73">
        <v>0</v>
      </c>
      <c r="DH3" s="73">
        <v>0</v>
      </c>
      <c r="DI3" s="73"/>
      <c r="DJ3" s="73">
        <v>2</v>
      </c>
      <c r="DK3" s="73">
        <v>0</v>
      </c>
      <c r="DL3" s="73">
        <v>2</v>
      </c>
      <c r="DM3" s="73">
        <v>5</v>
      </c>
      <c r="DN3" s="73">
        <v>5</v>
      </c>
      <c r="DO3" s="73">
        <v>5</v>
      </c>
      <c r="DP3" s="73">
        <v>3</v>
      </c>
      <c r="DQ3" s="73">
        <v>3</v>
      </c>
      <c r="DR3" s="72" t="s">
        <v>892</v>
      </c>
      <c r="DS3" s="74">
        <f t="shared" si="7"/>
        <v>29</v>
      </c>
      <c r="DT3" s="37"/>
      <c r="DU3" s="37">
        <v>5</v>
      </c>
      <c r="DV3" s="37">
        <v>5</v>
      </c>
      <c r="DW3" s="37">
        <v>3</v>
      </c>
      <c r="DX3" s="37">
        <v>2</v>
      </c>
      <c r="DY3" s="37">
        <v>2</v>
      </c>
      <c r="DZ3" s="37">
        <v>1</v>
      </c>
      <c r="EA3" s="37">
        <v>1</v>
      </c>
      <c r="EB3" s="37">
        <v>0</v>
      </c>
      <c r="EC3" s="37">
        <v>3</v>
      </c>
      <c r="ED3" s="37">
        <v>2</v>
      </c>
      <c r="EE3" s="37">
        <v>2</v>
      </c>
      <c r="EF3" s="37"/>
      <c r="EG3" s="37"/>
      <c r="EH3" s="37"/>
      <c r="EI3" s="37">
        <v>1</v>
      </c>
      <c r="EJ3" s="37"/>
      <c r="EK3" s="37">
        <v>2</v>
      </c>
      <c r="EL3" s="37"/>
      <c r="EM3" s="37"/>
      <c r="EN3" s="37"/>
      <c r="EO3" s="37"/>
      <c r="EP3" s="37"/>
      <c r="EQ3" s="37"/>
      <c r="ER3" s="37"/>
      <c r="ES3" s="37" t="s">
        <v>893</v>
      </c>
      <c r="ET3" s="75">
        <f t="shared" si="8"/>
        <v>39</v>
      </c>
      <c r="EU3" s="76">
        <v>1</v>
      </c>
      <c r="EV3" s="76">
        <v>1</v>
      </c>
      <c r="EW3" s="76">
        <v>1</v>
      </c>
      <c r="EX3" s="76">
        <v>1</v>
      </c>
      <c r="EY3" s="76">
        <v>1</v>
      </c>
      <c r="EZ3" s="76">
        <v>0</v>
      </c>
      <c r="FA3" s="76">
        <v>0</v>
      </c>
      <c r="FB3" s="76">
        <v>1</v>
      </c>
      <c r="FC3" s="76">
        <v>1</v>
      </c>
      <c r="FD3" s="76">
        <v>0</v>
      </c>
      <c r="FE3" s="76">
        <v>1</v>
      </c>
      <c r="FF3" s="76">
        <v>1</v>
      </c>
      <c r="FG3" s="76">
        <v>0</v>
      </c>
      <c r="FH3" s="76">
        <v>0</v>
      </c>
      <c r="FI3" s="76">
        <v>0</v>
      </c>
      <c r="FJ3" s="76">
        <v>0</v>
      </c>
      <c r="FK3" s="76">
        <v>1</v>
      </c>
      <c r="FL3" s="76">
        <v>1</v>
      </c>
      <c r="FM3" s="76">
        <v>1</v>
      </c>
      <c r="FN3" s="76">
        <v>1</v>
      </c>
      <c r="FO3" s="76">
        <v>1</v>
      </c>
      <c r="FP3" s="76">
        <v>1</v>
      </c>
      <c r="FQ3" s="76">
        <v>1</v>
      </c>
      <c r="FR3" s="76">
        <v>1</v>
      </c>
      <c r="FS3" s="76">
        <v>1</v>
      </c>
      <c r="FT3" s="76">
        <v>1</v>
      </c>
      <c r="FU3" s="76">
        <v>1</v>
      </c>
      <c r="FV3" s="76">
        <v>1</v>
      </c>
      <c r="FW3" s="76">
        <v>1</v>
      </c>
      <c r="FX3" s="76">
        <v>0</v>
      </c>
      <c r="FY3" s="76">
        <v>0</v>
      </c>
      <c r="FZ3" s="76">
        <v>0</v>
      </c>
      <c r="GA3" s="76">
        <v>0</v>
      </c>
      <c r="GB3" s="76">
        <v>0</v>
      </c>
      <c r="GC3" s="76">
        <v>0</v>
      </c>
      <c r="GD3" s="76">
        <v>0</v>
      </c>
      <c r="GE3" s="76">
        <v>0</v>
      </c>
      <c r="GF3" s="76">
        <v>0</v>
      </c>
      <c r="GG3" s="76">
        <v>0</v>
      </c>
      <c r="GH3" s="76">
        <v>1</v>
      </c>
      <c r="GI3" s="76">
        <v>1</v>
      </c>
      <c r="GJ3" s="76">
        <v>1</v>
      </c>
      <c r="GK3" s="76">
        <v>1</v>
      </c>
      <c r="GL3" s="76">
        <v>1</v>
      </c>
      <c r="GM3" s="76">
        <v>0</v>
      </c>
      <c r="GN3" s="76">
        <v>0</v>
      </c>
      <c r="GO3" s="76">
        <v>1</v>
      </c>
      <c r="GP3" s="76">
        <v>1</v>
      </c>
      <c r="GQ3" s="76">
        <v>0</v>
      </c>
      <c r="GR3" s="76">
        <v>1</v>
      </c>
      <c r="GS3" s="76">
        <v>1</v>
      </c>
      <c r="GT3" s="76">
        <v>0</v>
      </c>
      <c r="GU3" s="76">
        <v>0</v>
      </c>
      <c r="GV3" s="76">
        <v>0</v>
      </c>
      <c r="GW3" s="76">
        <v>0</v>
      </c>
      <c r="GX3" s="76">
        <v>1</v>
      </c>
      <c r="GY3" s="76">
        <v>1</v>
      </c>
      <c r="GZ3" s="76">
        <v>1</v>
      </c>
      <c r="HA3" s="76">
        <v>1</v>
      </c>
      <c r="HB3" s="76">
        <v>1</v>
      </c>
      <c r="HC3" s="76">
        <v>1</v>
      </c>
      <c r="HD3" s="76">
        <v>1</v>
      </c>
      <c r="HE3" s="76">
        <v>1</v>
      </c>
      <c r="HF3" s="77" t="s">
        <v>894</v>
      </c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</row>
    <row r="4" spans="1:1018" ht="15.75" customHeight="1" x14ac:dyDescent="0.25">
      <c r="A4" s="31" t="s">
        <v>24</v>
      </c>
      <c r="C4" s="26">
        <v>9</v>
      </c>
      <c r="D4" s="26">
        <v>9</v>
      </c>
      <c r="H4" s="27"/>
      <c r="J4" s="86" t="s">
        <v>518</v>
      </c>
      <c r="K4" s="86"/>
      <c r="L4" s="26" t="s">
        <v>763</v>
      </c>
      <c r="M4" s="26">
        <v>1</v>
      </c>
      <c r="N4" s="32">
        <f t="shared" si="0"/>
        <v>231</v>
      </c>
      <c r="O4" s="32">
        <f t="shared" si="1"/>
        <v>69</v>
      </c>
      <c r="P4" s="55">
        <f t="shared" si="2"/>
        <v>29</v>
      </c>
      <c r="Q4" s="66">
        <v>7</v>
      </c>
      <c r="R4" s="66">
        <v>1</v>
      </c>
      <c r="S4" s="66">
        <v>10</v>
      </c>
      <c r="T4" s="66">
        <v>11</v>
      </c>
      <c r="U4" s="66">
        <v>0</v>
      </c>
      <c r="V4" s="66">
        <v>0</v>
      </c>
      <c r="W4" s="66">
        <v>0</v>
      </c>
      <c r="X4" s="66">
        <v>0</v>
      </c>
      <c r="Y4" s="66">
        <v>0</v>
      </c>
      <c r="Z4" s="66">
        <v>0</v>
      </c>
      <c r="AA4" s="66">
        <v>0</v>
      </c>
      <c r="AB4" s="66">
        <v>0</v>
      </c>
      <c r="AC4" s="66">
        <v>0</v>
      </c>
      <c r="AD4" s="66">
        <v>0</v>
      </c>
      <c r="AE4" s="56">
        <f t="shared" si="3"/>
        <v>40</v>
      </c>
      <c r="AF4" s="67">
        <v>3</v>
      </c>
      <c r="AG4" s="67">
        <v>3</v>
      </c>
      <c r="AH4" s="67">
        <v>3</v>
      </c>
      <c r="AI4" s="67">
        <v>0</v>
      </c>
      <c r="AJ4" s="67">
        <v>0</v>
      </c>
      <c r="AK4" s="67">
        <v>2</v>
      </c>
      <c r="AL4" s="67">
        <v>0</v>
      </c>
      <c r="AM4" s="67">
        <v>2</v>
      </c>
      <c r="AN4" s="67">
        <v>0</v>
      </c>
      <c r="AO4" s="67">
        <v>0</v>
      </c>
      <c r="AP4" s="67">
        <v>4</v>
      </c>
      <c r="AQ4" s="67">
        <v>4</v>
      </c>
      <c r="AR4" s="67">
        <v>3</v>
      </c>
      <c r="AS4" s="67">
        <v>0</v>
      </c>
      <c r="AT4" s="67">
        <v>3</v>
      </c>
      <c r="AU4" s="67">
        <v>0</v>
      </c>
      <c r="AV4" s="67">
        <v>0</v>
      </c>
      <c r="AW4" s="67">
        <v>0</v>
      </c>
      <c r="AX4" s="67">
        <v>0</v>
      </c>
      <c r="AY4" s="67">
        <v>3</v>
      </c>
      <c r="AZ4" s="67">
        <v>3</v>
      </c>
      <c r="BA4" s="67">
        <v>4</v>
      </c>
      <c r="BB4" s="67">
        <v>0</v>
      </c>
      <c r="BC4" s="67">
        <v>3</v>
      </c>
      <c r="BD4" s="67">
        <v>0</v>
      </c>
      <c r="BE4" s="67">
        <v>0</v>
      </c>
      <c r="BF4" s="67">
        <v>0</v>
      </c>
      <c r="BG4" s="67">
        <v>0</v>
      </c>
      <c r="BH4" s="68">
        <v>22</v>
      </c>
      <c r="BI4" s="68">
        <v>22</v>
      </c>
      <c r="BJ4" s="78">
        <f t="shared" si="4"/>
        <v>162</v>
      </c>
      <c r="BK4" s="83">
        <f t="shared" si="5"/>
        <v>10</v>
      </c>
      <c r="BO4" s="67">
        <v>1</v>
      </c>
      <c r="BP4" s="67">
        <v>1</v>
      </c>
      <c r="BQ4" s="67">
        <v>1</v>
      </c>
      <c r="BR4" s="67">
        <v>1</v>
      </c>
      <c r="BU4" s="67">
        <v>1</v>
      </c>
      <c r="BV4" s="67">
        <v>2</v>
      </c>
      <c r="BW4" s="67">
        <v>2</v>
      </c>
      <c r="CA4" s="67">
        <v>1</v>
      </c>
      <c r="CR4" s="70" t="s">
        <v>891</v>
      </c>
      <c r="CS4" s="71">
        <f t="shared" si="6"/>
        <v>6</v>
      </c>
      <c r="CU4" s="73">
        <v>6</v>
      </c>
      <c r="CV4" s="73">
        <v>0</v>
      </c>
      <c r="CW4" s="73">
        <v>0</v>
      </c>
      <c r="CX4" s="73">
        <v>0</v>
      </c>
      <c r="CZ4" s="73">
        <v>0</v>
      </c>
      <c r="DA4" s="73">
        <v>0</v>
      </c>
      <c r="DB4" s="73">
        <v>0</v>
      </c>
      <c r="DC4" s="73">
        <v>0</v>
      </c>
      <c r="DD4" s="73">
        <v>0</v>
      </c>
      <c r="DE4" s="73">
        <v>0</v>
      </c>
      <c r="DF4" s="73">
        <v>0</v>
      </c>
      <c r="DG4" s="73">
        <v>0</v>
      </c>
      <c r="DH4" s="73">
        <v>0</v>
      </c>
      <c r="DJ4" s="73">
        <v>0</v>
      </c>
      <c r="DK4" s="73">
        <v>0</v>
      </c>
      <c r="DL4" s="73">
        <v>0</v>
      </c>
      <c r="DM4" s="73">
        <v>0</v>
      </c>
      <c r="DN4" s="73">
        <v>0</v>
      </c>
      <c r="DO4" s="73">
        <v>0</v>
      </c>
      <c r="DP4" s="73">
        <v>0</v>
      </c>
      <c r="DQ4" s="73">
        <v>0</v>
      </c>
      <c r="DR4" s="72" t="s">
        <v>892</v>
      </c>
      <c r="DS4" s="74">
        <f t="shared" si="7"/>
        <v>78</v>
      </c>
      <c r="DU4" s="37">
        <v>5</v>
      </c>
      <c r="DV4" s="37">
        <v>5</v>
      </c>
      <c r="DW4" s="37">
        <v>3</v>
      </c>
      <c r="DX4" s="37">
        <v>2</v>
      </c>
      <c r="DY4" s="37">
        <v>2</v>
      </c>
      <c r="DZ4" s="37" t="s">
        <v>895</v>
      </c>
      <c r="EA4" s="37">
        <v>3</v>
      </c>
      <c r="EB4" s="37">
        <v>6</v>
      </c>
      <c r="EC4" s="37">
        <v>3</v>
      </c>
      <c r="ED4" s="37">
        <v>4</v>
      </c>
      <c r="EE4" s="37">
        <v>5</v>
      </c>
      <c r="EG4" s="37">
        <v>3</v>
      </c>
      <c r="EH4" s="37">
        <v>2</v>
      </c>
      <c r="EI4" s="37">
        <v>1</v>
      </c>
      <c r="EJ4" s="37">
        <v>2</v>
      </c>
      <c r="EK4" s="37">
        <v>2</v>
      </c>
      <c r="EL4" s="37">
        <v>6</v>
      </c>
      <c r="EM4" s="37">
        <v>4</v>
      </c>
      <c r="EN4" s="37">
        <v>8</v>
      </c>
      <c r="EO4" s="37">
        <v>3</v>
      </c>
      <c r="EP4" s="37">
        <v>4</v>
      </c>
      <c r="EQ4" s="37">
        <v>3</v>
      </c>
      <c r="ER4" s="37">
        <v>2</v>
      </c>
      <c r="ES4" s="37" t="s">
        <v>893</v>
      </c>
      <c r="ET4" s="75">
        <f t="shared" si="8"/>
        <v>68</v>
      </c>
      <c r="EU4" s="76">
        <v>1</v>
      </c>
      <c r="EV4" s="76">
        <v>1</v>
      </c>
      <c r="EW4" s="76">
        <v>1</v>
      </c>
      <c r="EX4" s="76">
        <v>1</v>
      </c>
      <c r="EY4" s="76">
        <v>1</v>
      </c>
      <c r="EZ4" s="76">
        <v>1</v>
      </c>
      <c r="FA4" s="76">
        <v>1</v>
      </c>
      <c r="FB4" s="76">
        <v>1</v>
      </c>
      <c r="FC4" s="76">
        <v>1</v>
      </c>
      <c r="FD4" s="76">
        <v>1</v>
      </c>
      <c r="FE4" s="76">
        <v>0</v>
      </c>
      <c r="FF4" s="76">
        <v>0</v>
      </c>
      <c r="FG4" s="76">
        <v>1</v>
      </c>
      <c r="FH4" s="76">
        <v>1</v>
      </c>
      <c r="FI4" s="76">
        <v>1</v>
      </c>
      <c r="FJ4" s="76">
        <v>1</v>
      </c>
      <c r="FK4" s="76">
        <v>1</v>
      </c>
      <c r="FL4" s="76">
        <v>1</v>
      </c>
      <c r="FM4" s="76">
        <v>1</v>
      </c>
      <c r="FN4" s="76">
        <v>1</v>
      </c>
      <c r="FO4" s="76">
        <v>1</v>
      </c>
      <c r="FP4" s="76">
        <v>1</v>
      </c>
      <c r="FQ4" s="76">
        <v>1</v>
      </c>
      <c r="FR4" s="76">
        <v>1</v>
      </c>
      <c r="FS4" s="76">
        <v>1</v>
      </c>
      <c r="FT4" s="76">
        <v>1</v>
      </c>
      <c r="FU4" s="76">
        <v>1</v>
      </c>
      <c r="FV4" s="76">
        <v>1</v>
      </c>
      <c r="FW4" s="76">
        <v>1</v>
      </c>
      <c r="FX4" s="76">
        <v>1</v>
      </c>
      <c r="FY4" s="76">
        <v>1</v>
      </c>
      <c r="FZ4" s="76">
        <v>1</v>
      </c>
      <c r="GA4" s="76">
        <v>2</v>
      </c>
      <c r="GB4" s="76">
        <v>2</v>
      </c>
      <c r="GC4" s="76">
        <v>2</v>
      </c>
      <c r="GD4" s="76">
        <v>2</v>
      </c>
      <c r="GE4" s="76">
        <v>2</v>
      </c>
      <c r="GF4" s="76">
        <v>2</v>
      </c>
      <c r="GG4" s="76">
        <v>2</v>
      </c>
      <c r="GH4" s="76">
        <v>1</v>
      </c>
      <c r="GI4" s="76">
        <v>1</v>
      </c>
      <c r="GJ4" s="76">
        <v>1</v>
      </c>
      <c r="GK4" s="76">
        <v>1</v>
      </c>
      <c r="GL4" s="76">
        <v>1</v>
      </c>
      <c r="GM4" s="76">
        <v>1</v>
      </c>
      <c r="GN4" s="76">
        <v>1</v>
      </c>
      <c r="GO4" s="76">
        <v>1</v>
      </c>
      <c r="GP4" s="76">
        <v>1</v>
      </c>
      <c r="GQ4" s="76">
        <v>1</v>
      </c>
      <c r="GR4" s="76">
        <v>1</v>
      </c>
      <c r="GS4" s="76">
        <v>1</v>
      </c>
      <c r="GT4" s="76">
        <v>1</v>
      </c>
      <c r="GU4" s="76">
        <v>1</v>
      </c>
      <c r="GV4" s="76">
        <v>1</v>
      </c>
      <c r="GW4" s="76">
        <v>1</v>
      </c>
      <c r="GX4" s="76">
        <v>1</v>
      </c>
      <c r="GY4" s="76">
        <v>1</v>
      </c>
      <c r="GZ4" s="76">
        <v>1</v>
      </c>
      <c r="HA4" s="76">
        <v>1</v>
      </c>
      <c r="HB4" s="76">
        <v>1</v>
      </c>
      <c r="HC4" s="76">
        <v>1</v>
      </c>
      <c r="HD4" s="76">
        <v>1</v>
      </c>
      <c r="HE4" s="76">
        <v>1</v>
      </c>
      <c r="HF4" s="77" t="s">
        <v>894</v>
      </c>
    </row>
    <row r="5" spans="1:1018" ht="15.75" customHeight="1" x14ac:dyDescent="0.25">
      <c r="A5" s="31" t="s">
        <v>191</v>
      </c>
      <c r="C5" s="26">
        <v>9</v>
      </c>
      <c r="D5" s="26">
        <v>9</v>
      </c>
      <c r="H5" s="27"/>
      <c r="J5" s="86" t="s">
        <v>535</v>
      </c>
      <c r="K5" s="86"/>
      <c r="L5" s="26" t="s">
        <v>763</v>
      </c>
      <c r="M5" s="26">
        <v>1</v>
      </c>
      <c r="N5" s="32">
        <f t="shared" si="0"/>
        <v>225</v>
      </c>
      <c r="O5" s="32">
        <f t="shared" si="1"/>
        <v>41</v>
      </c>
      <c r="P5" s="55">
        <f t="shared" si="2"/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56">
        <f t="shared" si="3"/>
        <v>41</v>
      </c>
      <c r="AF5" s="67">
        <v>3</v>
      </c>
      <c r="AG5" s="67">
        <v>3</v>
      </c>
      <c r="AH5" s="67">
        <v>3</v>
      </c>
      <c r="AI5" s="67">
        <v>3</v>
      </c>
      <c r="AJ5" s="67">
        <v>0</v>
      </c>
      <c r="AK5" s="67">
        <v>2</v>
      </c>
      <c r="AL5" s="67">
        <v>0</v>
      </c>
      <c r="AM5" s="67">
        <v>0</v>
      </c>
      <c r="AN5" s="67">
        <v>0</v>
      </c>
      <c r="AO5" s="67">
        <v>0</v>
      </c>
      <c r="AP5" s="67">
        <v>4</v>
      </c>
      <c r="AQ5" s="67">
        <v>4</v>
      </c>
      <c r="AR5" s="67">
        <v>3</v>
      </c>
      <c r="AS5" s="67">
        <v>0</v>
      </c>
      <c r="AT5" s="67">
        <v>3</v>
      </c>
      <c r="AU5" s="67">
        <v>0</v>
      </c>
      <c r="AV5" s="67">
        <v>0</v>
      </c>
      <c r="AW5" s="67">
        <v>0</v>
      </c>
      <c r="AX5" s="67">
        <v>0</v>
      </c>
      <c r="AY5" s="67">
        <v>3</v>
      </c>
      <c r="AZ5" s="67">
        <v>3</v>
      </c>
      <c r="BA5" s="67">
        <v>4</v>
      </c>
      <c r="BB5" s="67">
        <v>0</v>
      </c>
      <c r="BC5" s="67">
        <v>3</v>
      </c>
      <c r="BD5" s="67">
        <v>0</v>
      </c>
      <c r="BE5" s="67">
        <v>0</v>
      </c>
      <c r="BF5" s="67">
        <v>0</v>
      </c>
      <c r="BG5" s="67">
        <v>0</v>
      </c>
      <c r="BH5" s="68">
        <v>69</v>
      </c>
      <c r="BI5" s="68">
        <v>69</v>
      </c>
      <c r="BJ5" s="78">
        <f t="shared" si="4"/>
        <v>184</v>
      </c>
      <c r="BK5" s="83">
        <f t="shared" si="5"/>
        <v>16</v>
      </c>
      <c r="BL5" s="67">
        <v>0</v>
      </c>
      <c r="BM5" s="67">
        <v>0</v>
      </c>
      <c r="BN5" s="67">
        <v>0</v>
      </c>
      <c r="BO5" s="67">
        <v>1</v>
      </c>
      <c r="BP5" s="67">
        <v>1</v>
      </c>
      <c r="BQ5" s="67">
        <v>0</v>
      </c>
      <c r="BR5" s="67">
        <v>1</v>
      </c>
      <c r="BS5" s="67">
        <v>1</v>
      </c>
      <c r="BT5" s="67">
        <v>0</v>
      </c>
      <c r="BU5" s="67">
        <v>1</v>
      </c>
      <c r="BV5" s="67">
        <v>2</v>
      </c>
      <c r="BW5" s="67">
        <v>0</v>
      </c>
      <c r="BX5" s="67">
        <v>0</v>
      </c>
      <c r="BY5" s="67">
        <v>0</v>
      </c>
      <c r="BZ5" s="67">
        <v>0</v>
      </c>
      <c r="CA5" s="67">
        <v>1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2</v>
      </c>
      <c r="CH5" s="67">
        <v>0</v>
      </c>
      <c r="CI5" s="67">
        <v>0</v>
      </c>
      <c r="CJ5" s="67">
        <v>0</v>
      </c>
      <c r="CK5" s="67">
        <v>3</v>
      </c>
      <c r="CL5" s="67">
        <v>0</v>
      </c>
      <c r="CM5" s="67">
        <v>2</v>
      </c>
      <c r="CN5" s="67">
        <v>0</v>
      </c>
      <c r="CO5" s="67">
        <v>0</v>
      </c>
      <c r="CP5" s="67">
        <v>1</v>
      </c>
      <c r="CQ5" s="67">
        <v>0</v>
      </c>
      <c r="CR5" s="70" t="s">
        <v>897</v>
      </c>
      <c r="CS5" s="71">
        <f t="shared" si="6"/>
        <v>77</v>
      </c>
      <c r="CU5" s="73">
        <v>6</v>
      </c>
      <c r="CV5" s="73">
        <v>6</v>
      </c>
      <c r="CW5" s="73">
        <v>0</v>
      </c>
      <c r="CX5" s="73">
        <v>0</v>
      </c>
      <c r="CZ5" s="73">
        <v>2</v>
      </c>
      <c r="DA5" s="73">
        <v>2</v>
      </c>
      <c r="DB5" s="73">
        <v>4</v>
      </c>
      <c r="DC5" s="73">
        <v>9</v>
      </c>
      <c r="DD5" s="73">
        <v>10</v>
      </c>
      <c r="DE5" s="73">
        <v>5</v>
      </c>
      <c r="DF5" s="73">
        <v>3</v>
      </c>
      <c r="DG5" s="73">
        <v>3</v>
      </c>
      <c r="DH5" s="73">
        <v>0</v>
      </c>
      <c r="DJ5" s="73">
        <v>2</v>
      </c>
      <c r="DK5" s="73">
        <v>0</v>
      </c>
      <c r="DL5" s="73">
        <v>2</v>
      </c>
      <c r="DM5" s="73">
        <v>5</v>
      </c>
      <c r="DN5" s="73">
        <v>5</v>
      </c>
      <c r="DO5" s="73">
        <v>5</v>
      </c>
      <c r="DP5" s="73">
        <v>5</v>
      </c>
      <c r="DQ5" s="73">
        <v>3</v>
      </c>
      <c r="DR5" s="72" t="s">
        <v>899</v>
      </c>
      <c r="DS5" s="74">
        <f t="shared" si="7"/>
        <v>67</v>
      </c>
      <c r="DU5" s="37">
        <v>5</v>
      </c>
      <c r="DV5" s="37">
        <v>5</v>
      </c>
      <c r="DW5" s="37">
        <v>3</v>
      </c>
      <c r="DX5" s="37">
        <v>2</v>
      </c>
      <c r="DY5" s="37">
        <v>2</v>
      </c>
      <c r="DZ5" s="37">
        <v>2</v>
      </c>
      <c r="EA5" s="37">
        <v>3</v>
      </c>
      <c r="EB5" s="37">
        <v>6</v>
      </c>
      <c r="EC5" s="37">
        <v>0</v>
      </c>
      <c r="ED5" s="37">
        <v>4</v>
      </c>
      <c r="EE5" s="37">
        <v>5</v>
      </c>
      <c r="EG5" s="37">
        <v>3</v>
      </c>
      <c r="EH5" s="37">
        <v>2</v>
      </c>
      <c r="EI5" s="37">
        <v>1</v>
      </c>
      <c r="EJ5" s="37">
        <v>2</v>
      </c>
      <c r="EK5" s="37">
        <v>2</v>
      </c>
      <c r="EL5" s="37">
        <v>4</v>
      </c>
      <c r="EM5" s="37">
        <v>0</v>
      </c>
      <c r="EN5" s="37">
        <v>7</v>
      </c>
      <c r="EO5" s="37">
        <v>3</v>
      </c>
      <c r="EP5" s="37">
        <v>4</v>
      </c>
      <c r="EQ5" s="37">
        <v>2</v>
      </c>
      <c r="ER5" s="37">
        <v>0</v>
      </c>
      <c r="ES5" s="37" t="s">
        <v>898</v>
      </c>
      <c r="ET5" s="75">
        <f t="shared" si="8"/>
        <v>24</v>
      </c>
      <c r="EU5" s="76">
        <v>1</v>
      </c>
      <c r="EV5" s="76">
        <v>1</v>
      </c>
      <c r="EW5" s="76">
        <v>1</v>
      </c>
      <c r="EX5" s="76">
        <v>0</v>
      </c>
      <c r="EY5" s="76">
        <v>1</v>
      </c>
      <c r="EZ5" s="76">
        <v>0</v>
      </c>
      <c r="FA5" s="76">
        <v>0</v>
      </c>
      <c r="FB5" s="76">
        <v>1</v>
      </c>
      <c r="FC5" s="76">
        <v>1</v>
      </c>
      <c r="FD5" s="76">
        <v>1</v>
      </c>
      <c r="FE5" s="76">
        <v>0</v>
      </c>
      <c r="FF5" s="76">
        <v>0</v>
      </c>
      <c r="FG5" s="76">
        <v>0</v>
      </c>
      <c r="FH5" s="76">
        <v>0</v>
      </c>
      <c r="FI5" s="76">
        <v>0</v>
      </c>
      <c r="FJ5" s="76">
        <v>0</v>
      </c>
      <c r="FK5" s="76">
        <v>1</v>
      </c>
      <c r="FL5" s="76">
        <v>1</v>
      </c>
      <c r="FM5" s="76">
        <v>1</v>
      </c>
      <c r="FN5" s="76">
        <v>0</v>
      </c>
      <c r="FO5" s="76">
        <v>0</v>
      </c>
      <c r="FP5" s="76">
        <v>0</v>
      </c>
      <c r="FQ5" s="76">
        <v>0</v>
      </c>
      <c r="FR5" s="76">
        <v>0</v>
      </c>
      <c r="FS5" s="76">
        <v>1</v>
      </c>
      <c r="FT5" s="76">
        <v>1</v>
      </c>
      <c r="FU5" s="76">
        <v>1</v>
      </c>
      <c r="FV5" s="76">
        <v>0</v>
      </c>
      <c r="FW5" s="76">
        <v>0</v>
      </c>
      <c r="FX5" s="76">
        <v>1</v>
      </c>
      <c r="FY5" s="76">
        <v>1</v>
      </c>
      <c r="FZ5" s="76">
        <v>1</v>
      </c>
      <c r="GA5" s="76">
        <v>0</v>
      </c>
      <c r="GB5" s="76">
        <v>0</v>
      </c>
      <c r="GC5" s="76">
        <v>0</v>
      </c>
      <c r="GD5" s="76">
        <v>0</v>
      </c>
      <c r="GE5" s="76">
        <v>0</v>
      </c>
      <c r="GF5" s="76">
        <v>0</v>
      </c>
      <c r="GG5" s="76">
        <v>0</v>
      </c>
      <c r="GH5" s="76">
        <v>1</v>
      </c>
      <c r="GI5" s="76">
        <v>1</v>
      </c>
      <c r="GJ5" s="76">
        <v>1</v>
      </c>
      <c r="GK5" s="76">
        <v>0</v>
      </c>
      <c r="GL5" s="76">
        <v>0</v>
      </c>
      <c r="GM5" s="76">
        <v>0</v>
      </c>
      <c r="GN5" s="76">
        <v>0</v>
      </c>
      <c r="GO5" s="76">
        <v>1</v>
      </c>
      <c r="GP5" s="76">
        <v>1</v>
      </c>
      <c r="GQ5" s="76">
        <v>0</v>
      </c>
      <c r="GR5" s="76">
        <v>0</v>
      </c>
      <c r="GS5" s="76">
        <v>0</v>
      </c>
      <c r="GT5" s="76">
        <v>0</v>
      </c>
      <c r="GU5" s="76">
        <v>0</v>
      </c>
      <c r="GV5" s="76">
        <v>0</v>
      </c>
      <c r="GW5" s="76">
        <v>0</v>
      </c>
      <c r="GX5" s="76">
        <v>1</v>
      </c>
      <c r="GY5" s="76">
        <v>1</v>
      </c>
      <c r="GZ5" s="76">
        <v>1</v>
      </c>
      <c r="HA5" s="76">
        <v>0</v>
      </c>
      <c r="HB5" s="76">
        <v>0</v>
      </c>
      <c r="HC5" s="76">
        <v>0</v>
      </c>
      <c r="HD5" s="76">
        <v>0</v>
      </c>
      <c r="HE5" s="76">
        <v>0</v>
      </c>
      <c r="HF5" s="77" t="s">
        <v>894</v>
      </c>
    </row>
    <row r="6" spans="1:1018" ht="15.75" customHeight="1" x14ac:dyDescent="0.25">
      <c r="A6" s="31" t="s">
        <v>13</v>
      </c>
      <c r="C6" s="26">
        <v>9</v>
      </c>
      <c r="D6" s="26">
        <v>9</v>
      </c>
      <c r="H6" s="27"/>
      <c r="J6" s="86" t="s">
        <v>522</v>
      </c>
      <c r="K6" s="86"/>
      <c r="M6" s="26">
        <v>1</v>
      </c>
      <c r="N6" s="32">
        <f t="shared" si="0"/>
        <v>222</v>
      </c>
      <c r="O6" s="32">
        <f t="shared" si="1"/>
        <v>66</v>
      </c>
      <c r="P6" s="55">
        <f t="shared" si="2"/>
        <v>28</v>
      </c>
      <c r="Q6" s="66">
        <v>7</v>
      </c>
      <c r="R6" s="66">
        <v>0</v>
      </c>
      <c r="S6" s="66">
        <v>10</v>
      </c>
      <c r="T6" s="66">
        <v>11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56">
        <f t="shared" si="3"/>
        <v>38</v>
      </c>
      <c r="AF6" s="67">
        <v>3</v>
      </c>
      <c r="AG6" s="67">
        <v>3</v>
      </c>
      <c r="AH6" s="67">
        <v>3</v>
      </c>
      <c r="AI6" s="67">
        <v>0</v>
      </c>
      <c r="AJ6" s="67">
        <v>0</v>
      </c>
      <c r="AK6" s="67">
        <v>2</v>
      </c>
      <c r="AL6" s="67">
        <v>0</v>
      </c>
      <c r="AM6" s="67">
        <v>0</v>
      </c>
      <c r="AN6" s="67">
        <v>0</v>
      </c>
      <c r="AO6" s="67">
        <v>0</v>
      </c>
      <c r="AP6" s="67">
        <v>4</v>
      </c>
      <c r="AQ6" s="67">
        <v>4</v>
      </c>
      <c r="AR6" s="67">
        <v>3</v>
      </c>
      <c r="AS6" s="67">
        <v>0</v>
      </c>
      <c r="AT6" s="67">
        <v>3</v>
      </c>
      <c r="AU6" s="67">
        <v>0</v>
      </c>
      <c r="AV6" s="67">
        <v>0</v>
      </c>
      <c r="AW6" s="67">
        <v>0</v>
      </c>
      <c r="AX6" s="67">
        <v>0</v>
      </c>
      <c r="AY6" s="67">
        <v>3</v>
      </c>
      <c r="AZ6" s="67">
        <v>3</v>
      </c>
      <c r="BA6" s="67">
        <v>4</v>
      </c>
      <c r="BB6" s="67">
        <v>0</v>
      </c>
      <c r="BC6" s="67">
        <v>3</v>
      </c>
      <c r="BD6" s="67">
        <v>0</v>
      </c>
      <c r="BE6" s="67">
        <v>0</v>
      </c>
      <c r="BF6" s="67">
        <v>0</v>
      </c>
      <c r="BG6" s="67">
        <v>0</v>
      </c>
      <c r="BH6" s="68">
        <v>26</v>
      </c>
      <c r="BI6" s="68">
        <v>26</v>
      </c>
      <c r="BJ6" s="78">
        <f t="shared" si="4"/>
        <v>156</v>
      </c>
      <c r="BK6" s="83">
        <f t="shared" si="5"/>
        <v>0</v>
      </c>
      <c r="CR6" s="70" t="s">
        <v>891</v>
      </c>
      <c r="CS6" s="71">
        <f t="shared" si="6"/>
        <v>97</v>
      </c>
      <c r="CU6" s="73">
        <v>6</v>
      </c>
      <c r="CV6" s="73">
        <v>6</v>
      </c>
      <c r="CW6" s="73">
        <v>9</v>
      </c>
      <c r="CX6" s="73">
        <v>9</v>
      </c>
      <c r="CZ6" s="73">
        <v>2</v>
      </c>
      <c r="DA6" s="73">
        <v>2</v>
      </c>
      <c r="DB6" s="73">
        <v>4</v>
      </c>
      <c r="DC6" s="73">
        <v>9</v>
      </c>
      <c r="DD6" s="73">
        <v>10</v>
      </c>
      <c r="DE6" s="73">
        <v>5</v>
      </c>
      <c r="DF6" s="73">
        <v>0</v>
      </c>
      <c r="DG6" s="73">
        <v>3</v>
      </c>
      <c r="DH6" s="73">
        <v>2</v>
      </c>
      <c r="DJ6" s="73">
        <v>2</v>
      </c>
      <c r="DK6" s="73">
        <v>3</v>
      </c>
      <c r="DL6" s="73">
        <v>2</v>
      </c>
      <c r="DM6" s="73">
        <v>5</v>
      </c>
      <c r="DN6" s="73">
        <v>5</v>
      </c>
      <c r="DO6" s="73">
        <v>5</v>
      </c>
      <c r="DP6" s="73">
        <v>5</v>
      </c>
      <c r="DQ6" s="73">
        <v>3</v>
      </c>
      <c r="DR6" s="72" t="s">
        <v>892</v>
      </c>
      <c r="DS6" s="74">
        <f t="shared" si="7"/>
        <v>59</v>
      </c>
      <c r="DU6" s="37">
        <v>5</v>
      </c>
      <c r="DV6" s="37">
        <v>5</v>
      </c>
      <c r="DW6" s="37">
        <v>2</v>
      </c>
      <c r="DX6" s="37">
        <v>2</v>
      </c>
      <c r="DY6" s="37">
        <v>2</v>
      </c>
      <c r="DZ6" s="37">
        <v>2</v>
      </c>
      <c r="EA6" s="37">
        <v>3</v>
      </c>
      <c r="EB6" s="37">
        <v>5</v>
      </c>
      <c r="EC6" s="37">
        <v>0</v>
      </c>
      <c r="ED6" s="37">
        <v>0</v>
      </c>
      <c r="EE6" s="37">
        <v>5</v>
      </c>
      <c r="EG6" s="37">
        <v>3</v>
      </c>
      <c r="EH6" s="37">
        <v>2</v>
      </c>
      <c r="EI6" s="37">
        <v>1</v>
      </c>
      <c r="EJ6" s="37">
        <v>2</v>
      </c>
      <c r="EK6" s="37">
        <v>2</v>
      </c>
      <c r="EL6" s="37">
        <v>6</v>
      </c>
      <c r="EM6" s="37">
        <v>0</v>
      </c>
      <c r="EN6" s="37">
        <v>8</v>
      </c>
      <c r="EO6" s="37">
        <v>0</v>
      </c>
      <c r="EP6" s="37">
        <v>4</v>
      </c>
      <c r="EQ6" s="37">
        <v>0</v>
      </c>
      <c r="ER6" s="37">
        <v>0</v>
      </c>
      <c r="ES6" s="37" t="s">
        <v>896</v>
      </c>
      <c r="ET6" s="75">
        <f t="shared" si="8"/>
        <v>0</v>
      </c>
      <c r="HF6" s="77" t="s">
        <v>894</v>
      </c>
    </row>
    <row r="7" spans="1:1018" ht="15.75" customHeight="1" x14ac:dyDescent="0.25">
      <c r="A7" s="31" t="s">
        <v>162</v>
      </c>
      <c r="C7" s="26">
        <v>8</v>
      </c>
      <c r="D7" s="26">
        <v>9</v>
      </c>
      <c r="H7" s="27"/>
      <c r="J7" s="86" t="s">
        <v>546</v>
      </c>
      <c r="K7" s="86"/>
      <c r="M7" s="26">
        <v>2</v>
      </c>
      <c r="N7" s="32">
        <f t="shared" si="0"/>
        <v>180</v>
      </c>
      <c r="O7" s="32">
        <f t="shared" si="1"/>
        <v>33</v>
      </c>
      <c r="P7" s="55">
        <f t="shared" si="2"/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56">
        <f t="shared" si="3"/>
        <v>33</v>
      </c>
      <c r="AF7" s="67">
        <v>3</v>
      </c>
      <c r="AG7" s="67">
        <v>3</v>
      </c>
      <c r="AH7" s="67">
        <v>3</v>
      </c>
      <c r="AI7" s="67">
        <v>3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4</v>
      </c>
      <c r="AQ7" s="67">
        <v>4</v>
      </c>
      <c r="AR7" s="67">
        <v>3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3</v>
      </c>
      <c r="AZ7" s="67">
        <v>3</v>
      </c>
      <c r="BA7" s="67">
        <v>4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8">
        <v>50</v>
      </c>
      <c r="BI7" s="68">
        <v>50</v>
      </c>
      <c r="BJ7" s="78">
        <f t="shared" si="4"/>
        <v>147</v>
      </c>
      <c r="BK7" s="83">
        <f t="shared" si="5"/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70" t="s">
        <v>897</v>
      </c>
      <c r="CS7" s="71">
        <f t="shared" si="6"/>
        <v>73</v>
      </c>
      <c r="CU7" s="73">
        <v>6</v>
      </c>
      <c r="CV7" s="73">
        <v>6</v>
      </c>
      <c r="CW7" s="73">
        <v>9</v>
      </c>
      <c r="CX7" s="73">
        <v>9</v>
      </c>
      <c r="CZ7" s="73">
        <v>2</v>
      </c>
      <c r="DA7" s="73">
        <v>2</v>
      </c>
      <c r="DB7" s="73">
        <v>4</v>
      </c>
      <c r="DC7" s="73">
        <v>0</v>
      </c>
      <c r="DD7" s="73">
        <v>0</v>
      </c>
      <c r="DE7" s="73">
        <v>0</v>
      </c>
      <c r="DF7" s="73">
        <v>3</v>
      </c>
      <c r="DG7" s="73">
        <v>0</v>
      </c>
      <c r="DH7" s="73">
        <v>2</v>
      </c>
      <c r="DJ7" s="73">
        <v>2</v>
      </c>
      <c r="DK7" s="73">
        <v>3</v>
      </c>
      <c r="DL7" s="73">
        <v>2</v>
      </c>
      <c r="DM7" s="73">
        <v>5</v>
      </c>
      <c r="DN7" s="73">
        <v>5</v>
      </c>
      <c r="DO7" s="73">
        <v>5</v>
      </c>
      <c r="DP7" s="73">
        <v>5</v>
      </c>
      <c r="DQ7" s="73">
        <v>3</v>
      </c>
      <c r="DR7" s="72" t="s">
        <v>892</v>
      </c>
      <c r="DS7" s="74">
        <f t="shared" si="7"/>
        <v>23</v>
      </c>
      <c r="DU7" s="37">
        <v>4</v>
      </c>
      <c r="DV7" s="37">
        <v>4</v>
      </c>
      <c r="DW7" s="37">
        <v>2</v>
      </c>
      <c r="DX7" s="37">
        <v>2</v>
      </c>
      <c r="DY7" s="37">
        <v>0</v>
      </c>
      <c r="DZ7" s="37">
        <v>2</v>
      </c>
      <c r="EA7" s="37">
        <v>0</v>
      </c>
      <c r="EB7" s="37">
        <v>1</v>
      </c>
      <c r="EC7" s="37">
        <v>3</v>
      </c>
      <c r="ED7" s="37">
        <v>0</v>
      </c>
      <c r="EE7" s="37">
        <v>2</v>
      </c>
      <c r="EG7" s="37">
        <v>0</v>
      </c>
      <c r="EH7" s="37">
        <v>0</v>
      </c>
      <c r="EI7" s="37">
        <v>1</v>
      </c>
      <c r="EJ7" s="37">
        <v>0</v>
      </c>
      <c r="EK7" s="37">
        <v>2</v>
      </c>
      <c r="EL7" s="37">
        <v>0</v>
      </c>
      <c r="EM7" s="37">
        <v>0</v>
      </c>
      <c r="EN7" s="37">
        <v>0</v>
      </c>
      <c r="EO7" s="37">
        <v>0</v>
      </c>
      <c r="EP7" s="37">
        <v>0</v>
      </c>
      <c r="EQ7" s="37">
        <v>0</v>
      </c>
      <c r="ER7" s="37">
        <v>0</v>
      </c>
      <c r="ES7" s="37" t="s">
        <v>898</v>
      </c>
      <c r="ET7" s="75">
        <f t="shared" si="8"/>
        <v>51</v>
      </c>
      <c r="EU7" s="76">
        <v>1</v>
      </c>
      <c r="EV7" s="76">
        <v>1</v>
      </c>
      <c r="EW7" s="76">
        <v>1</v>
      </c>
      <c r="EX7" s="76">
        <v>1</v>
      </c>
      <c r="EY7" s="76">
        <v>1</v>
      </c>
      <c r="EZ7" s="76">
        <v>1</v>
      </c>
      <c r="FA7" s="76">
        <v>1</v>
      </c>
      <c r="FB7" s="76">
        <v>1</v>
      </c>
      <c r="FC7" s="76">
        <v>1</v>
      </c>
      <c r="FD7" s="76">
        <v>1</v>
      </c>
      <c r="FE7" s="76">
        <v>1</v>
      </c>
      <c r="FF7" s="76">
        <v>1</v>
      </c>
      <c r="FG7" s="76">
        <v>1</v>
      </c>
      <c r="FH7" s="76">
        <v>1</v>
      </c>
      <c r="FI7" s="76">
        <v>1</v>
      </c>
      <c r="FJ7" s="76">
        <v>1</v>
      </c>
      <c r="FK7" s="76">
        <v>1</v>
      </c>
      <c r="FL7" s="76">
        <v>1</v>
      </c>
      <c r="FM7" s="76">
        <v>1</v>
      </c>
      <c r="FN7" s="76">
        <v>1</v>
      </c>
      <c r="FO7" s="76">
        <v>1</v>
      </c>
      <c r="FP7" s="76">
        <v>0</v>
      </c>
      <c r="FQ7" s="76">
        <v>1</v>
      </c>
      <c r="FR7" s="76">
        <v>1</v>
      </c>
      <c r="FS7" s="76">
        <v>1</v>
      </c>
      <c r="FT7" s="76">
        <v>1</v>
      </c>
      <c r="FU7" s="76">
        <v>0</v>
      </c>
      <c r="FV7" s="76">
        <v>1</v>
      </c>
      <c r="FW7" s="76">
        <v>1</v>
      </c>
      <c r="FX7" s="76">
        <v>0</v>
      </c>
      <c r="FY7" s="76">
        <v>0</v>
      </c>
      <c r="FZ7" s="76">
        <v>0</v>
      </c>
      <c r="GA7" s="76">
        <v>0</v>
      </c>
      <c r="GB7" s="76">
        <v>0</v>
      </c>
      <c r="GC7" s="76">
        <v>0</v>
      </c>
      <c r="GD7" s="76">
        <v>0</v>
      </c>
      <c r="GE7" s="76">
        <v>0</v>
      </c>
      <c r="GF7" s="76">
        <v>0</v>
      </c>
      <c r="GG7" s="76">
        <v>0</v>
      </c>
      <c r="GH7" s="76">
        <v>1</v>
      </c>
      <c r="GI7" s="76">
        <v>1</v>
      </c>
      <c r="GJ7" s="76">
        <v>1</v>
      </c>
      <c r="GK7" s="76">
        <v>1</v>
      </c>
      <c r="GL7" s="76">
        <v>1</v>
      </c>
      <c r="GM7" s="76">
        <v>1</v>
      </c>
      <c r="GN7" s="76">
        <v>1</v>
      </c>
      <c r="GO7" s="76">
        <v>1</v>
      </c>
      <c r="GP7" s="76">
        <v>1</v>
      </c>
      <c r="GQ7" s="76">
        <v>1</v>
      </c>
      <c r="GR7" s="76">
        <v>1</v>
      </c>
      <c r="GS7" s="76">
        <v>1</v>
      </c>
      <c r="GT7" s="76">
        <v>1</v>
      </c>
      <c r="GU7" s="76">
        <v>1</v>
      </c>
      <c r="GV7" s="76">
        <v>1</v>
      </c>
      <c r="GW7" s="76">
        <v>1</v>
      </c>
      <c r="GX7" s="76">
        <v>1</v>
      </c>
      <c r="GY7" s="76">
        <v>1</v>
      </c>
      <c r="GZ7" s="76">
        <v>1</v>
      </c>
      <c r="HA7" s="76">
        <v>1</v>
      </c>
      <c r="HB7" s="76">
        <v>1</v>
      </c>
      <c r="HC7" s="76">
        <v>1</v>
      </c>
      <c r="HD7" s="76">
        <v>1</v>
      </c>
      <c r="HE7" s="76">
        <v>1</v>
      </c>
      <c r="HF7" s="77" t="s">
        <v>894</v>
      </c>
    </row>
    <row r="8" spans="1:1018" ht="15.75" customHeight="1" x14ac:dyDescent="0.25">
      <c r="A8" s="31" t="s">
        <v>22</v>
      </c>
      <c r="C8" s="26">
        <v>9</v>
      </c>
      <c r="D8" s="26">
        <v>9</v>
      </c>
      <c r="H8" s="27"/>
      <c r="J8" s="86" t="s">
        <v>529</v>
      </c>
      <c r="K8" s="86"/>
      <c r="M8" s="26">
        <v>2</v>
      </c>
      <c r="N8" s="32">
        <f t="shared" si="0"/>
        <v>170</v>
      </c>
      <c r="O8" s="32">
        <f t="shared" si="1"/>
        <v>56</v>
      </c>
      <c r="P8" s="55">
        <f t="shared" si="2"/>
        <v>18</v>
      </c>
      <c r="Q8" s="66">
        <v>7</v>
      </c>
      <c r="R8" s="66">
        <v>0</v>
      </c>
      <c r="S8" s="66">
        <v>0</v>
      </c>
      <c r="T8" s="66">
        <v>11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56">
        <f t="shared" si="3"/>
        <v>38</v>
      </c>
      <c r="AF8" s="67">
        <v>3</v>
      </c>
      <c r="AG8" s="67">
        <v>3</v>
      </c>
      <c r="AH8" s="67">
        <v>3</v>
      </c>
      <c r="AI8" s="67">
        <v>0</v>
      </c>
      <c r="AJ8" s="67">
        <v>0</v>
      </c>
      <c r="AK8" s="67">
        <v>2</v>
      </c>
      <c r="AL8" s="67">
        <v>0</v>
      </c>
      <c r="AM8" s="67">
        <v>0</v>
      </c>
      <c r="AN8" s="67">
        <v>0</v>
      </c>
      <c r="AO8" s="67">
        <v>0</v>
      </c>
      <c r="AP8" s="67">
        <v>4</v>
      </c>
      <c r="AQ8" s="67">
        <v>4</v>
      </c>
      <c r="AR8" s="67">
        <v>3</v>
      </c>
      <c r="AS8" s="67">
        <v>0</v>
      </c>
      <c r="AT8" s="67">
        <v>3</v>
      </c>
      <c r="AU8" s="67">
        <v>0</v>
      </c>
      <c r="AV8" s="67">
        <v>0</v>
      </c>
      <c r="AW8" s="67">
        <v>0</v>
      </c>
      <c r="AX8" s="67">
        <v>0</v>
      </c>
      <c r="AY8" s="67">
        <v>3</v>
      </c>
      <c r="AZ8" s="67">
        <v>3</v>
      </c>
      <c r="BA8" s="67">
        <v>4</v>
      </c>
      <c r="BB8" s="67">
        <v>0</v>
      </c>
      <c r="BC8" s="67">
        <v>3</v>
      </c>
      <c r="BD8" s="67">
        <v>0</v>
      </c>
      <c r="BE8" s="67">
        <v>0</v>
      </c>
      <c r="BF8" s="67">
        <v>0</v>
      </c>
      <c r="BG8" s="67">
        <v>0</v>
      </c>
      <c r="BH8" s="68">
        <v>3</v>
      </c>
      <c r="BI8" s="68">
        <v>3</v>
      </c>
      <c r="BJ8" s="78">
        <f t="shared" si="4"/>
        <v>114</v>
      </c>
      <c r="BK8" s="83">
        <f t="shared" si="5"/>
        <v>10</v>
      </c>
      <c r="BN8" s="67">
        <v>1</v>
      </c>
      <c r="BO8" s="67">
        <v>1</v>
      </c>
      <c r="BP8" s="67">
        <v>1</v>
      </c>
      <c r="BQ8" s="67">
        <v>1</v>
      </c>
      <c r="BS8" s="67">
        <v>1</v>
      </c>
      <c r="BT8" s="67">
        <v>1</v>
      </c>
      <c r="BU8" s="67">
        <v>1</v>
      </c>
      <c r="BV8" s="67">
        <v>2</v>
      </c>
      <c r="CA8" s="67">
        <v>1</v>
      </c>
      <c r="CR8" s="70" t="s">
        <v>891</v>
      </c>
      <c r="CS8" s="71">
        <f t="shared" si="6"/>
        <v>0</v>
      </c>
      <c r="CU8" s="73">
        <v>0</v>
      </c>
      <c r="CV8" s="73">
        <v>0</v>
      </c>
      <c r="CW8" s="73">
        <v>0</v>
      </c>
      <c r="CX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0</v>
      </c>
      <c r="DP8" s="73">
        <v>0</v>
      </c>
      <c r="DQ8" s="73">
        <v>0</v>
      </c>
      <c r="DR8" s="72" t="s">
        <v>892</v>
      </c>
      <c r="DS8" s="74">
        <f t="shared" si="7"/>
        <v>36</v>
      </c>
      <c r="DU8" s="37">
        <v>5</v>
      </c>
      <c r="DV8" s="37">
        <v>5</v>
      </c>
      <c r="DW8" s="37">
        <v>3</v>
      </c>
      <c r="DX8" s="37">
        <v>2</v>
      </c>
      <c r="DY8" s="37" t="s">
        <v>895</v>
      </c>
      <c r="DZ8" s="37">
        <v>2</v>
      </c>
      <c r="EA8" s="37">
        <v>3</v>
      </c>
      <c r="EB8" s="37">
        <v>6</v>
      </c>
      <c r="EC8" s="37" t="s">
        <v>895</v>
      </c>
      <c r="ED8" s="37">
        <v>4</v>
      </c>
      <c r="EE8" s="37">
        <v>5</v>
      </c>
      <c r="EI8" s="37">
        <v>1</v>
      </c>
      <c r="ES8" s="37" t="s">
        <v>893</v>
      </c>
      <c r="ET8" s="75">
        <f t="shared" si="8"/>
        <v>68</v>
      </c>
      <c r="EU8" s="76">
        <v>1</v>
      </c>
      <c r="EV8" s="76">
        <v>1</v>
      </c>
      <c r="EW8" s="76">
        <v>1</v>
      </c>
      <c r="EX8" s="76">
        <v>1</v>
      </c>
      <c r="EY8" s="76">
        <v>1</v>
      </c>
      <c r="EZ8" s="76">
        <v>1</v>
      </c>
      <c r="FA8" s="76">
        <v>1</v>
      </c>
      <c r="FB8" s="76">
        <v>1</v>
      </c>
      <c r="FC8" s="76">
        <v>1</v>
      </c>
      <c r="FD8" s="76">
        <v>1</v>
      </c>
      <c r="FE8" s="76">
        <v>0</v>
      </c>
      <c r="FF8" s="76">
        <v>0</v>
      </c>
      <c r="FG8" s="76">
        <v>1</v>
      </c>
      <c r="FH8" s="76">
        <v>1</v>
      </c>
      <c r="FI8" s="76">
        <v>1</v>
      </c>
      <c r="FJ8" s="76">
        <v>1</v>
      </c>
      <c r="FK8" s="76">
        <v>1</v>
      </c>
      <c r="FL8" s="76">
        <v>1</v>
      </c>
      <c r="FM8" s="76">
        <v>1</v>
      </c>
      <c r="FN8" s="76">
        <v>1</v>
      </c>
      <c r="FO8" s="76">
        <v>1</v>
      </c>
      <c r="FP8" s="76">
        <v>1</v>
      </c>
      <c r="FQ8" s="76">
        <v>1</v>
      </c>
      <c r="FR8" s="76">
        <v>1</v>
      </c>
      <c r="FS8" s="76">
        <v>1</v>
      </c>
      <c r="FT8" s="76">
        <v>1</v>
      </c>
      <c r="FU8" s="76">
        <v>1</v>
      </c>
      <c r="FV8" s="76">
        <v>1</v>
      </c>
      <c r="FW8" s="76">
        <v>1</v>
      </c>
      <c r="FX8" s="76">
        <v>1</v>
      </c>
      <c r="FY8" s="76">
        <v>1</v>
      </c>
      <c r="FZ8" s="76">
        <v>1</v>
      </c>
      <c r="GA8" s="76">
        <v>2</v>
      </c>
      <c r="GB8" s="76">
        <v>2</v>
      </c>
      <c r="GC8" s="76">
        <v>2</v>
      </c>
      <c r="GD8" s="76">
        <v>2</v>
      </c>
      <c r="GE8" s="76">
        <v>2</v>
      </c>
      <c r="GF8" s="76">
        <v>2</v>
      </c>
      <c r="GG8" s="76">
        <v>2</v>
      </c>
      <c r="GH8" s="76">
        <v>1</v>
      </c>
      <c r="GI8" s="76">
        <v>1</v>
      </c>
      <c r="GJ8" s="76">
        <v>1</v>
      </c>
      <c r="GK8" s="76">
        <v>1</v>
      </c>
      <c r="GL8" s="76">
        <v>1</v>
      </c>
      <c r="GM8" s="76">
        <v>1</v>
      </c>
      <c r="GN8" s="76">
        <v>1</v>
      </c>
      <c r="GO8" s="76">
        <v>1</v>
      </c>
      <c r="GP8" s="76">
        <v>1</v>
      </c>
      <c r="GQ8" s="76">
        <v>1</v>
      </c>
      <c r="GR8" s="76">
        <v>1</v>
      </c>
      <c r="GS8" s="76">
        <v>1</v>
      </c>
      <c r="GT8" s="76">
        <v>1</v>
      </c>
      <c r="GU8" s="76">
        <v>1</v>
      </c>
      <c r="GV8" s="76">
        <v>1</v>
      </c>
      <c r="GW8" s="76">
        <v>1</v>
      </c>
      <c r="GX8" s="76">
        <v>1</v>
      </c>
      <c r="GY8" s="76">
        <v>1</v>
      </c>
      <c r="GZ8" s="76">
        <v>1</v>
      </c>
      <c r="HA8" s="76">
        <v>1</v>
      </c>
      <c r="HB8" s="76">
        <v>1</v>
      </c>
      <c r="HC8" s="76">
        <v>1</v>
      </c>
      <c r="HD8" s="76">
        <v>1</v>
      </c>
      <c r="HE8" s="76">
        <v>1</v>
      </c>
      <c r="HF8" s="77" t="s">
        <v>894</v>
      </c>
    </row>
    <row r="9" spans="1:1018" ht="15.75" customHeight="1" x14ac:dyDescent="0.25">
      <c r="A9" s="31" t="s">
        <v>262</v>
      </c>
      <c r="C9" s="26">
        <v>9</v>
      </c>
      <c r="D9" s="26">
        <v>9</v>
      </c>
      <c r="H9" s="27"/>
      <c r="J9" s="86" t="s">
        <v>515</v>
      </c>
      <c r="K9" s="86"/>
      <c r="M9" s="26">
        <v>2</v>
      </c>
      <c r="N9" s="32">
        <f t="shared" si="0"/>
        <v>170</v>
      </c>
      <c r="O9" s="32">
        <f t="shared" si="1"/>
        <v>70</v>
      </c>
      <c r="P9" s="55">
        <f t="shared" si="2"/>
        <v>29</v>
      </c>
      <c r="Q9" s="66">
        <v>7</v>
      </c>
      <c r="R9" s="66">
        <v>1</v>
      </c>
      <c r="S9" s="66">
        <v>10</v>
      </c>
      <c r="T9" s="66">
        <v>11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56">
        <f t="shared" si="3"/>
        <v>41</v>
      </c>
      <c r="AF9" s="67">
        <v>3</v>
      </c>
      <c r="AG9" s="67">
        <v>3</v>
      </c>
      <c r="AH9" s="67">
        <v>3</v>
      </c>
      <c r="AI9" s="67">
        <v>3</v>
      </c>
      <c r="AJ9" s="67">
        <v>0</v>
      </c>
      <c r="AK9" s="67">
        <v>2</v>
      </c>
      <c r="AL9" s="67">
        <v>0</v>
      </c>
      <c r="AM9" s="67">
        <v>0</v>
      </c>
      <c r="AN9" s="67">
        <v>0</v>
      </c>
      <c r="AO9" s="67">
        <v>0</v>
      </c>
      <c r="AP9" s="67">
        <v>4</v>
      </c>
      <c r="AQ9" s="67">
        <v>4</v>
      </c>
      <c r="AR9" s="67">
        <v>3</v>
      </c>
      <c r="AS9" s="67">
        <v>0</v>
      </c>
      <c r="AT9" s="67">
        <v>3</v>
      </c>
      <c r="AU9" s="67">
        <v>0</v>
      </c>
      <c r="AV9" s="67">
        <v>0</v>
      </c>
      <c r="AW9" s="67">
        <v>0</v>
      </c>
      <c r="AX9" s="67">
        <v>0</v>
      </c>
      <c r="AY9" s="67">
        <v>3</v>
      </c>
      <c r="AZ9" s="67">
        <v>3</v>
      </c>
      <c r="BA9" s="67">
        <v>4</v>
      </c>
      <c r="BB9" s="67">
        <v>0</v>
      </c>
      <c r="BC9" s="67">
        <v>3</v>
      </c>
      <c r="BD9" s="67">
        <v>0</v>
      </c>
      <c r="BE9" s="67">
        <v>0</v>
      </c>
      <c r="BF9" s="67">
        <v>0</v>
      </c>
      <c r="BG9" s="67">
        <v>0</v>
      </c>
      <c r="BH9" s="68">
        <v>34</v>
      </c>
      <c r="BI9" s="68">
        <v>34</v>
      </c>
      <c r="BJ9" s="78">
        <f t="shared" si="4"/>
        <v>100</v>
      </c>
      <c r="BK9" s="83">
        <f t="shared" si="5"/>
        <v>0</v>
      </c>
      <c r="CR9" s="70" t="s">
        <v>891</v>
      </c>
      <c r="CS9" s="71">
        <f t="shared" si="6"/>
        <v>0</v>
      </c>
      <c r="CU9" s="73">
        <v>0</v>
      </c>
      <c r="CV9" s="73">
        <v>0</v>
      </c>
      <c r="CW9" s="73">
        <v>0</v>
      </c>
      <c r="CX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2" t="s">
        <v>892</v>
      </c>
      <c r="DS9" s="74">
        <f t="shared" si="7"/>
        <v>30</v>
      </c>
      <c r="DU9" s="37">
        <v>3</v>
      </c>
      <c r="DV9" s="37">
        <v>4</v>
      </c>
      <c r="DW9" s="37">
        <v>3</v>
      </c>
      <c r="DX9" s="37">
        <v>2</v>
      </c>
      <c r="DY9" s="37">
        <v>2</v>
      </c>
      <c r="DZ9" s="37">
        <v>1</v>
      </c>
      <c r="EA9" s="37">
        <v>2</v>
      </c>
      <c r="EB9" s="37">
        <v>2</v>
      </c>
      <c r="EC9" s="37">
        <v>0</v>
      </c>
      <c r="ED9" s="37">
        <v>1</v>
      </c>
      <c r="EE9" s="37">
        <v>5</v>
      </c>
      <c r="EG9" s="37">
        <v>0</v>
      </c>
      <c r="EH9" s="37">
        <v>0</v>
      </c>
      <c r="EI9" s="37">
        <v>1</v>
      </c>
      <c r="EJ9" s="37">
        <v>1</v>
      </c>
      <c r="EK9" s="37">
        <v>2</v>
      </c>
      <c r="EL9" s="37">
        <v>0</v>
      </c>
      <c r="EM9" s="37">
        <v>0</v>
      </c>
      <c r="EN9" s="37">
        <v>1</v>
      </c>
      <c r="EO9" s="37">
        <v>0</v>
      </c>
      <c r="EP9" s="37">
        <v>0</v>
      </c>
      <c r="EQ9" s="37">
        <v>0</v>
      </c>
      <c r="ER9" s="37">
        <v>0</v>
      </c>
      <c r="ES9" s="37" t="s">
        <v>896</v>
      </c>
      <c r="ET9" s="75">
        <f t="shared" si="8"/>
        <v>70</v>
      </c>
      <c r="EU9" s="76">
        <v>1</v>
      </c>
      <c r="EV9" s="76">
        <v>1</v>
      </c>
      <c r="EW9" s="76">
        <v>1</v>
      </c>
      <c r="EX9" s="76">
        <v>1</v>
      </c>
      <c r="EY9" s="76">
        <v>1</v>
      </c>
      <c r="EZ9" s="76">
        <v>1</v>
      </c>
      <c r="FA9" s="76">
        <v>1</v>
      </c>
      <c r="FB9" s="76">
        <v>1</v>
      </c>
      <c r="FC9" s="76">
        <v>1</v>
      </c>
      <c r="FD9" s="76">
        <v>1</v>
      </c>
      <c r="FE9" s="76">
        <v>1</v>
      </c>
      <c r="FF9" s="76">
        <v>1</v>
      </c>
      <c r="FG9" s="76">
        <v>1</v>
      </c>
      <c r="FH9" s="76">
        <v>1</v>
      </c>
      <c r="FI9" s="76">
        <v>1</v>
      </c>
      <c r="FJ9" s="76">
        <v>1</v>
      </c>
      <c r="FK9" s="76">
        <v>1</v>
      </c>
      <c r="FL9" s="76">
        <v>1</v>
      </c>
      <c r="FM9" s="76">
        <v>1</v>
      </c>
      <c r="FN9" s="76">
        <v>1</v>
      </c>
      <c r="FO9" s="76">
        <v>1</v>
      </c>
      <c r="FP9" s="76">
        <v>1</v>
      </c>
      <c r="FQ9" s="76">
        <v>1</v>
      </c>
      <c r="FR9" s="76">
        <v>1</v>
      </c>
      <c r="FS9" s="76">
        <v>1</v>
      </c>
      <c r="FT9" s="76">
        <v>1</v>
      </c>
      <c r="FU9" s="76">
        <v>1</v>
      </c>
      <c r="FV9" s="76">
        <v>1</v>
      </c>
      <c r="FW9" s="76">
        <v>1</v>
      </c>
      <c r="FX9" s="76">
        <v>1</v>
      </c>
      <c r="FY9" s="76">
        <v>1</v>
      </c>
      <c r="FZ9" s="76">
        <v>1</v>
      </c>
      <c r="GA9" s="76">
        <v>2</v>
      </c>
      <c r="GB9" s="76">
        <v>2</v>
      </c>
      <c r="GC9" s="76">
        <v>2</v>
      </c>
      <c r="GD9" s="76">
        <v>2</v>
      </c>
      <c r="GE9" s="76">
        <v>2</v>
      </c>
      <c r="GF9" s="76">
        <v>2</v>
      </c>
      <c r="GG9" s="76">
        <v>2</v>
      </c>
      <c r="GH9" s="76">
        <v>1</v>
      </c>
      <c r="GI9" s="76">
        <v>1</v>
      </c>
      <c r="GJ9" s="76">
        <v>1</v>
      </c>
      <c r="GK9" s="76">
        <v>1</v>
      </c>
      <c r="GL9" s="76">
        <v>1</v>
      </c>
      <c r="GM9" s="76">
        <v>1</v>
      </c>
      <c r="GN9" s="76">
        <v>1</v>
      </c>
      <c r="GO9" s="76">
        <v>1</v>
      </c>
      <c r="GP9" s="76">
        <v>1</v>
      </c>
      <c r="GQ9" s="76">
        <v>1</v>
      </c>
      <c r="GR9" s="76">
        <v>1</v>
      </c>
      <c r="GS9" s="76">
        <v>1</v>
      </c>
      <c r="GT9" s="76">
        <v>1</v>
      </c>
      <c r="GU9" s="76">
        <v>1</v>
      </c>
      <c r="GV9" s="76">
        <v>1</v>
      </c>
      <c r="GW9" s="76">
        <v>1</v>
      </c>
      <c r="GX9" s="76">
        <v>1</v>
      </c>
      <c r="GY9" s="76">
        <v>1</v>
      </c>
      <c r="GZ9" s="76">
        <v>1</v>
      </c>
      <c r="HA9" s="76">
        <v>1</v>
      </c>
      <c r="HB9" s="76">
        <v>1</v>
      </c>
      <c r="HC9" s="76">
        <v>1</v>
      </c>
      <c r="HD9" s="76">
        <v>1</v>
      </c>
      <c r="HE9" s="76">
        <v>1</v>
      </c>
      <c r="HF9" s="77" t="s">
        <v>894</v>
      </c>
    </row>
    <row r="10" spans="1:1018" ht="15.75" customHeight="1" x14ac:dyDescent="0.25">
      <c r="A10" s="31" t="s">
        <v>243</v>
      </c>
      <c r="C10" s="26">
        <v>7</v>
      </c>
      <c r="D10" s="26">
        <v>9</v>
      </c>
      <c r="H10" s="27"/>
      <c r="J10" s="86" t="s">
        <v>542</v>
      </c>
      <c r="K10" s="86"/>
      <c r="M10" s="26">
        <v>2</v>
      </c>
      <c r="N10" s="32">
        <f t="shared" si="0"/>
        <v>168</v>
      </c>
      <c r="O10" s="32">
        <f t="shared" si="1"/>
        <v>38</v>
      </c>
      <c r="P10" s="55">
        <f t="shared" si="2"/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56">
        <f t="shared" si="3"/>
        <v>38</v>
      </c>
      <c r="AF10" s="67">
        <v>3</v>
      </c>
      <c r="AG10" s="67">
        <v>3</v>
      </c>
      <c r="AH10" s="67">
        <v>3</v>
      </c>
      <c r="AI10" s="67">
        <v>3</v>
      </c>
      <c r="AJ10" s="67">
        <v>0</v>
      </c>
      <c r="AK10" s="67">
        <v>0</v>
      </c>
      <c r="AL10" s="67">
        <v>4</v>
      </c>
      <c r="AM10" s="67">
        <v>2</v>
      </c>
      <c r="AN10" s="67">
        <v>0</v>
      </c>
      <c r="AO10" s="67">
        <v>0</v>
      </c>
      <c r="AP10" s="67">
        <v>4</v>
      </c>
      <c r="AQ10" s="67">
        <v>4</v>
      </c>
      <c r="AR10" s="67">
        <v>3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4</v>
      </c>
      <c r="BB10" s="67">
        <v>0</v>
      </c>
      <c r="BC10" s="67">
        <v>0</v>
      </c>
      <c r="BD10" s="67">
        <v>5</v>
      </c>
      <c r="BE10" s="67">
        <v>0</v>
      </c>
      <c r="BF10" s="67">
        <v>0</v>
      </c>
      <c r="BG10" s="67">
        <v>0</v>
      </c>
      <c r="BH10" s="68">
        <v>28</v>
      </c>
      <c r="BI10" s="68">
        <v>28</v>
      </c>
      <c r="BJ10" s="78">
        <f t="shared" si="4"/>
        <v>130</v>
      </c>
      <c r="BK10" s="83">
        <f t="shared" si="5"/>
        <v>1</v>
      </c>
      <c r="BQ10" s="67">
        <v>1</v>
      </c>
      <c r="CR10" s="70" t="s">
        <v>891</v>
      </c>
      <c r="CS10" s="71">
        <f t="shared" si="6"/>
        <v>6</v>
      </c>
      <c r="CU10" s="73">
        <v>6</v>
      </c>
      <c r="CV10" s="73">
        <v>0</v>
      </c>
      <c r="CW10" s="73">
        <v>0</v>
      </c>
      <c r="CX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2" t="s">
        <v>892</v>
      </c>
      <c r="DS10" s="74">
        <f t="shared" si="7"/>
        <v>57</v>
      </c>
      <c r="DU10" s="37">
        <v>5</v>
      </c>
      <c r="DV10" s="37">
        <v>5</v>
      </c>
      <c r="DW10" s="37">
        <v>3</v>
      </c>
      <c r="DX10" s="37">
        <v>2</v>
      </c>
      <c r="DY10" s="37">
        <v>2</v>
      </c>
      <c r="DZ10" s="37">
        <v>2</v>
      </c>
      <c r="EA10" s="37">
        <v>3</v>
      </c>
      <c r="EB10" s="37">
        <v>6</v>
      </c>
      <c r="EC10" s="37">
        <v>3</v>
      </c>
      <c r="ED10" s="37">
        <v>4</v>
      </c>
      <c r="EE10" s="37">
        <v>5</v>
      </c>
      <c r="EG10" s="37">
        <v>2</v>
      </c>
      <c r="EH10" s="37">
        <v>2</v>
      </c>
      <c r="EI10" s="37">
        <v>0</v>
      </c>
      <c r="EJ10" s="37">
        <v>2</v>
      </c>
      <c r="EK10" s="37">
        <v>2</v>
      </c>
      <c r="EL10" s="37">
        <v>0</v>
      </c>
      <c r="EM10" s="37">
        <v>0</v>
      </c>
      <c r="EN10" s="37">
        <v>8</v>
      </c>
      <c r="EO10" s="37">
        <v>1</v>
      </c>
      <c r="EP10" s="37">
        <v>0</v>
      </c>
      <c r="EQ10" s="37">
        <v>0</v>
      </c>
      <c r="ER10" s="37">
        <v>0</v>
      </c>
      <c r="ES10" s="37" t="s">
        <v>896</v>
      </c>
      <c r="ET10" s="75">
        <f t="shared" si="8"/>
        <v>66</v>
      </c>
      <c r="EU10" s="76">
        <v>1</v>
      </c>
      <c r="EV10" s="76">
        <v>1</v>
      </c>
      <c r="EW10" s="76">
        <v>1</v>
      </c>
      <c r="EX10" s="76">
        <v>1</v>
      </c>
      <c r="EY10" s="76">
        <v>1</v>
      </c>
      <c r="EZ10" s="76">
        <v>1</v>
      </c>
      <c r="FA10" s="76">
        <v>1</v>
      </c>
      <c r="FB10" s="76">
        <v>1</v>
      </c>
      <c r="FC10" s="76">
        <v>1</v>
      </c>
      <c r="FD10" s="76">
        <v>1</v>
      </c>
      <c r="FE10" s="76">
        <v>1</v>
      </c>
      <c r="FF10" s="76">
        <v>1</v>
      </c>
      <c r="FG10" s="76">
        <v>1</v>
      </c>
      <c r="FH10" s="76">
        <v>1</v>
      </c>
      <c r="FI10" s="76">
        <v>1</v>
      </c>
      <c r="FJ10" s="76">
        <v>1</v>
      </c>
      <c r="FK10" s="76">
        <v>0</v>
      </c>
      <c r="FL10" s="76">
        <v>1</v>
      </c>
      <c r="FM10" s="76">
        <v>1</v>
      </c>
      <c r="FN10" s="76">
        <v>1</v>
      </c>
      <c r="FO10" s="76">
        <v>0</v>
      </c>
      <c r="FP10" s="76">
        <v>1</v>
      </c>
      <c r="FQ10" s="76">
        <v>1</v>
      </c>
      <c r="FR10" s="76">
        <v>1</v>
      </c>
      <c r="FS10" s="76">
        <v>1</v>
      </c>
      <c r="FT10" s="76">
        <v>1</v>
      </c>
      <c r="FU10" s="76">
        <v>0</v>
      </c>
      <c r="FV10" s="76">
        <v>0</v>
      </c>
      <c r="FW10" s="76">
        <v>1</v>
      </c>
      <c r="FX10" s="76">
        <v>1</v>
      </c>
      <c r="FY10" s="76">
        <v>1</v>
      </c>
      <c r="FZ10" s="76">
        <v>1</v>
      </c>
      <c r="GA10" s="76">
        <v>2</v>
      </c>
      <c r="GB10" s="76">
        <v>2</v>
      </c>
      <c r="GC10" s="76">
        <v>2</v>
      </c>
      <c r="GD10" s="76">
        <v>2</v>
      </c>
      <c r="GE10" s="76">
        <v>2</v>
      </c>
      <c r="GF10" s="76">
        <v>2</v>
      </c>
      <c r="GG10" s="76">
        <v>2</v>
      </c>
      <c r="GH10" s="76">
        <v>1</v>
      </c>
      <c r="GI10" s="76">
        <v>1</v>
      </c>
      <c r="GJ10" s="76">
        <v>1</v>
      </c>
      <c r="GK10" s="76">
        <v>1</v>
      </c>
      <c r="GL10" s="76">
        <v>1</v>
      </c>
      <c r="GM10" s="76">
        <v>1</v>
      </c>
      <c r="GN10" s="76">
        <v>1</v>
      </c>
      <c r="GO10" s="76">
        <v>1</v>
      </c>
      <c r="GP10" s="76">
        <v>1</v>
      </c>
      <c r="GQ10" s="76">
        <v>1</v>
      </c>
      <c r="GR10" s="76">
        <v>1</v>
      </c>
      <c r="GS10" s="76">
        <v>1</v>
      </c>
      <c r="GT10" s="76">
        <v>1</v>
      </c>
      <c r="GU10" s="76">
        <v>1</v>
      </c>
      <c r="GV10" s="76">
        <v>1</v>
      </c>
      <c r="GW10" s="76">
        <v>1</v>
      </c>
      <c r="GX10" s="76">
        <v>1</v>
      </c>
      <c r="GY10" s="76">
        <v>1</v>
      </c>
      <c r="GZ10" s="76">
        <v>1</v>
      </c>
      <c r="HA10" s="76">
        <v>1</v>
      </c>
      <c r="HB10" s="76">
        <v>1</v>
      </c>
      <c r="HC10" s="76">
        <v>1</v>
      </c>
      <c r="HD10" s="76">
        <v>1</v>
      </c>
      <c r="HE10" s="76">
        <v>1</v>
      </c>
      <c r="HF10" s="77" t="s">
        <v>894</v>
      </c>
    </row>
    <row r="11" spans="1:1018" ht="15.75" customHeight="1" x14ac:dyDescent="0.25">
      <c r="A11" s="31" t="s">
        <v>27</v>
      </c>
      <c r="C11" s="26">
        <v>9</v>
      </c>
      <c r="D11" s="26">
        <v>9</v>
      </c>
      <c r="H11" s="27"/>
      <c r="J11" s="86" t="s">
        <v>527</v>
      </c>
      <c r="K11" s="86"/>
      <c r="M11" s="26">
        <v>2</v>
      </c>
      <c r="N11" s="32">
        <f t="shared" si="0"/>
        <v>148</v>
      </c>
      <c r="O11" s="32">
        <f t="shared" si="1"/>
        <v>59</v>
      </c>
      <c r="P11" s="55">
        <f t="shared" si="2"/>
        <v>28</v>
      </c>
      <c r="Q11" s="66">
        <v>7</v>
      </c>
      <c r="R11" s="66">
        <v>0</v>
      </c>
      <c r="S11" s="66">
        <v>10</v>
      </c>
      <c r="T11" s="66">
        <v>11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56">
        <f t="shared" si="3"/>
        <v>31</v>
      </c>
      <c r="AF11" s="67">
        <v>3</v>
      </c>
      <c r="AG11" s="67">
        <v>3</v>
      </c>
      <c r="AH11" s="67">
        <v>3</v>
      </c>
      <c r="AI11" s="67">
        <v>0</v>
      </c>
      <c r="AJ11" s="67">
        <v>0</v>
      </c>
      <c r="AK11" s="67">
        <v>2</v>
      </c>
      <c r="AL11" s="67">
        <v>0</v>
      </c>
      <c r="AM11" s="67">
        <v>0</v>
      </c>
      <c r="AN11" s="67">
        <v>0</v>
      </c>
      <c r="AO11" s="67">
        <v>0</v>
      </c>
      <c r="AP11" s="67">
        <v>4</v>
      </c>
      <c r="AQ11" s="67">
        <v>4</v>
      </c>
      <c r="AR11" s="67">
        <v>0</v>
      </c>
      <c r="AS11" s="67">
        <v>0</v>
      </c>
      <c r="AT11" s="67">
        <v>3</v>
      </c>
      <c r="AU11" s="67">
        <v>0</v>
      </c>
      <c r="AV11" s="67">
        <v>0</v>
      </c>
      <c r="AW11" s="67">
        <v>0</v>
      </c>
      <c r="AX11" s="67">
        <v>0</v>
      </c>
      <c r="AY11" s="67">
        <v>3</v>
      </c>
      <c r="AZ11" s="67">
        <v>3</v>
      </c>
      <c r="BA11" s="67">
        <v>0</v>
      </c>
      <c r="BB11" s="67">
        <v>0</v>
      </c>
      <c r="BC11" s="67">
        <v>3</v>
      </c>
      <c r="BD11" s="67">
        <v>0</v>
      </c>
      <c r="BE11" s="67">
        <v>0</v>
      </c>
      <c r="BF11" s="67">
        <v>0</v>
      </c>
      <c r="BG11" s="67">
        <v>0</v>
      </c>
      <c r="BH11" s="68">
        <v>27</v>
      </c>
      <c r="BI11" s="68">
        <v>27</v>
      </c>
      <c r="BJ11" s="78">
        <f t="shared" si="4"/>
        <v>89</v>
      </c>
      <c r="BK11" s="83">
        <f t="shared" si="5"/>
        <v>9</v>
      </c>
      <c r="BO11" s="67">
        <v>1</v>
      </c>
      <c r="BQ11" s="67">
        <v>1</v>
      </c>
      <c r="BU11" s="67">
        <v>1</v>
      </c>
      <c r="BV11" s="67">
        <v>2</v>
      </c>
      <c r="BW11" s="67">
        <v>2</v>
      </c>
      <c r="CA11" s="67">
        <v>1</v>
      </c>
      <c r="CB11" s="67">
        <v>1</v>
      </c>
      <c r="CR11" s="70" t="s">
        <v>891</v>
      </c>
      <c r="CS11" s="71">
        <f t="shared" si="6"/>
        <v>0</v>
      </c>
      <c r="DR11" s="72" t="s">
        <v>892</v>
      </c>
      <c r="DS11" s="74">
        <f t="shared" si="7"/>
        <v>57</v>
      </c>
      <c r="DU11" s="37">
        <v>5</v>
      </c>
      <c r="DV11" s="37">
        <v>5</v>
      </c>
      <c r="DW11" s="37">
        <v>1</v>
      </c>
      <c r="DX11" s="37">
        <v>2</v>
      </c>
      <c r="DY11" s="37">
        <v>0</v>
      </c>
      <c r="DZ11" s="37">
        <v>2</v>
      </c>
      <c r="EA11" s="37">
        <v>3</v>
      </c>
      <c r="EB11" s="37">
        <v>4</v>
      </c>
      <c r="EC11" s="37">
        <v>3</v>
      </c>
      <c r="ED11" s="37">
        <v>2</v>
      </c>
      <c r="EE11" s="37">
        <v>5</v>
      </c>
      <c r="EG11" s="37">
        <v>3</v>
      </c>
      <c r="EH11" s="37">
        <v>2</v>
      </c>
      <c r="EI11" s="37">
        <v>1</v>
      </c>
      <c r="EJ11" s="37">
        <v>2</v>
      </c>
      <c r="EK11" s="37">
        <v>2</v>
      </c>
      <c r="EL11" s="37">
        <v>0</v>
      </c>
      <c r="EM11" s="37">
        <v>0</v>
      </c>
      <c r="EN11" s="37">
        <v>8</v>
      </c>
      <c r="EO11" s="37">
        <v>3</v>
      </c>
      <c r="EP11" s="37">
        <v>4</v>
      </c>
      <c r="EQ11" s="37">
        <v>0</v>
      </c>
      <c r="ER11" s="37">
        <v>0</v>
      </c>
      <c r="ES11" s="37" t="s">
        <v>896</v>
      </c>
      <c r="ET11" s="75">
        <f t="shared" si="8"/>
        <v>23</v>
      </c>
      <c r="EU11" s="76">
        <v>1</v>
      </c>
      <c r="EV11" s="76">
        <v>0</v>
      </c>
      <c r="EW11" s="76">
        <v>1</v>
      </c>
      <c r="EX11" s="76">
        <v>1</v>
      </c>
      <c r="EY11" s="76">
        <v>1</v>
      </c>
      <c r="EZ11" s="76">
        <v>0</v>
      </c>
      <c r="FA11" s="76">
        <v>0</v>
      </c>
      <c r="FB11" s="76">
        <v>1</v>
      </c>
      <c r="FC11" s="76">
        <v>0</v>
      </c>
      <c r="FD11" s="76">
        <v>0</v>
      </c>
      <c r="FE11" s="76">
        <v>0</v>
      </c>
      <c r="FF11" s="76">
        <v>0</v>
      </c>
      <c r="FG11" s="76">
        <v>0</v>
      </c>
      <c r="FH11" s="76">
        <v>0</v>
      </c>
      <c r="FI11" s="76">
        <v>0</v>
      </c>
      <c r="FJ11" s="76">
        <v>0</v>
      </c>
      <c r="FK11" s="76">
        <v>1</v>
      </c>
      <c r="FL11" s="76">
        <v>1</v>
      </c>
      <c r="FM11" s="76">
        <v>1</v>
      </c>
      <c r="FN11" s="76">
        <v>1</v>
      </c>
      <c r="FO11" s="76">
        <v>1</v>
      </c>
      <c r="FP11" s="76">
        <v>1</v>
      </c>
      <c r="FQ11" s="76">
        <v>1</v>
      </c>
      <c r="FR11" s="76">
        <v>1</v>
      </c>
      <c r="FS11" s="76">
        <v>0</v>
      </c>
      <c r="FT11" s="76">
        <v>0</v>
      </c>
      <c r="FU11" s="76">
        <v>0</v>
      </c>
      <c r="FV11" s="76">
        <v>0</v>
      </c>
      <c r="FW11" s="76">
        <v>0</v>
      </c>
      <c r="FX11" s="76">
        <v>0</v>
      </c>
      <c r="FY11" s="76">
        <v>0</v>
      </c>
      <c r="FZ11" s="76">
        <v>0</v>
      </c>
      <c r="GA11" s="76">
        <v>0</v>
      </c>
      <c r="GB11" s="76">
        <v>0</v>
      </c>
      <c r="GC11" s="76">
        <v>0</v>
      </c>
      <c r="GD11" s="76">
        <v>0</v>
      </c>
      <c r="GE11" s="76">
        <v>0</v>
      </c>
      <c r="GF11" s="76">
        <v>0</v>
      </c>
      <c r="GG11" s="76">
        <v>0</v>
      </c>
      <c r="GH11" s="76">
        <v>1</v>
      </c>
      <c r="GI11" s="76">
        <v>1</v>
      </c>
      <c r="GJ11" s="76">
        <v>1</v>
      </c>
      <c r="GK11" s="76">
        <v>0</v>
      </c>
      <c r="GL11" s="76">
        <v>1</v>
      </c>
      <c r="GM11" s="76">
        <v>0</v>
      </c>
      <c r="GN11" s="76">
        <v>0</v>
      </c>
      <c r="GO11" s="76">
        <v>1</v>
      </c>
      <c r="GP11" s="76">
        <v>0</v>
      </c>
      <c r="GQ11" s="76">
        <v>0</v>
      </c>
      <c r="GR11" s="76">
        <v>0</v>
      </c>
      <c r="GS11" s="76">
        <v>0</v>
      </c>
      <c r="GT11" s="76">
        <v>0</v>
      </c>
      <c r="GU11" s="76">
        <v>0</v>
      </c>
      <c r="GV11" s="76">
        <v>0</v>
      </c>
      <c r="GW11" s="76">
        <v>0</v>
      </c>
      <c r="GX11" s="76">
        <v>1</v>
      </c>
      <c r="GY11" s="76">
        <v>0</v>
      </c>
      <c r="GZ11" s="76">
        <v>0</v>
      </c>
      <c r="HA11" s="76">
        <v>1</v>
      </c>
      <c r="HB11" s="76">
        <v>1</v>
      </c>
      <c r="HC11" s="76">
        <v>1</v>
      </c>
      <c r="HD11" s="76">
        <v>1</v>
      </c>
      <c r="HE11" s="76">
        <v>0</v>
      </c>
      <c r="HF11" s="77" t="s">
        <v>894</v>
      </c>
    </row>
    <row r="12" spans="1:1018" ht="15.75" customHeight="1" x14ac:dyDescent="0.25">
      <c r="A12" s="31" t="s">
        <v>214</v>
      </c>
      <c r="C12" s="26">
        <v>9</v>
      </c>
      <c r="D12" s="26">
        <v>9</v>
      </c>
      <c r="H12" s="27"/>
      <c r="J12" s="86" t="s">
        <v>532</v>
      </c>
      <c r="K12" s="86"/>
      <c r="M12" s="26">
        <v>2</v>
      </c>
      <c r="N12" s="32">
        <f t="shared" si="0"/>
        <v>146</v>
      </c>
      <c r="O12" s="32">
        <f t="shared" si="1"/>
        <v>47</v>
      </c>
      <c r="P12" s="55">
        <f t="shared" si="2"/>
        <v>30</v>
      </c>
      <c r="Q12" s="66">
        <v>7</v>
      </c>
      <c r="R12" s="66">
        <v>1</v>
      </c>
      <c r="S12" s="66">
        <v>10</v>
      </c>
      <c r="T12" s="66">
        <v>11</v>
      </c>
      <c r="U12" s="66">
        <v>1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56">
        <f t="shared" si="3"/>
        <v>17</v>
      </c>
      <c r="AF12" s="67">
        <v>3</v>
      </c>
      <c r="AG12" s="67">
        <v>3</v>
      </c>
      <c r="AH12" s="67">
        <v>3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4</v>
      </c>
      <c r="AQ12" s="67">
        <v>4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8">
        <v>57</v>
      </c>
      <c r="BI12" s="68">
        <v>57</v>
      </c>
      <c r="BJ12" s="78">
        <f t="shared" si="4"/>
        <v>99</v>
      </c>
      <c r="BK12" s="83">
        <f t="shared" si="5"/>
        <v>11</v>
      </c>
      <c r="BL12" s="67">
        <v>0</v>
      </c>
      <c r="BM12" s="67">
        <v>1</v>
      </c>
      <c r="BN12" s="67">
        <v>1</v>
      </c>
      <c r="BO12" s="67">
        <v>1</v>
      </c>
      <c r="BP12" s="67">
        <v>1</v>
      </c>
      <c r="BQ12" s="67">
        <v>0</v>
      </c>
      <c r="BR12" s="67">
        <v>0</v>
      </c>
      <c r="BS12" s="67">
        <v>0</v>
      </c>
      <c r="BT12" s="67">
        <v>1</v>
      </c>
      <c r="BU12" s="67">
        <v>0</v>
      </c>
      <c r="BV12" s="67">
        <v>1</v>
      </c>
      <c r="BW12" s="67">
        <v>1</v>
      </c>
      <c r="BX12" s="67">
        <v>0</v>
      </c>
      <c r="BY12" s="67">
        <v>0</v>
      </c>
      <c r="BZ12" s="67">
        <v>0</v>
      </c>
      <c r="CA12" s="67">
        <v>1</v>
      </c>
      <c r="CB12" s="67">
        <v>1</v>
      </c>
      <c r="CC12" s="67">
        <v>0</v>
      </c>
      <c r="CD12" s="67">
        <v>0</v>
      </c>
      <c r="CE12" s="67">
        <v>0</v>
      </c>
      <c r="CF12" s="67">
        <v>0</v>
      </c>
      <c r="CG12" s="67">
        <v>2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70" t="s">
        <v>897</v>
      </c>
      <c r="CS12" s="71">
        <f t="shared" si="6"/>
        <v>6</v>
      </c>
      <c r="CU12" s="73">
        <v>6</v>
      </c>
      <c r="CV12" s="73">
        <v>0</v>
      </c>
      <c r="CW12" s="73">
        <v>0</v>
      </c>
      <c r="CX12" s="73">
        <v>0</v>
      </c>
      <c r="CZ12" s="73">
        <v>0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J12" s="73">
        <v>0</v>
      </c>
      <c r="DK12" s="73">
        <v>0</v>
      </c>
      <c r="DL12" s="73">
        <v>0</v>
      </c>
      <c r="DM12" s="73">
        <v>0</v>
      </c>
      <c r="DN12" s="73">
        <v>0</v>
      </c>
      <c r="DO12" s="73">
        <v>0</v>
      </c>
      <c r="DP12" s="73">
        <v>0</v>
      </c>
      <c r="DQ12" s="73">
        <v>0</v>
      </c>
      <c r="DR12" s="72" t="s">
        <v>892</v>
      </c>
      <c r="DS12" s="74">
        <f t="shared" si="7"/>
        <v>25</v>
      </c>
      <c r="DU12" s="37">
        <v>2</v>
      </c>
      <c r="DV12" s="37">
        <v>2</v>
      </c>
      <c r="DW12" s="37">
        <v>2</v>
      </c>
      <c r="DX12" s="37">
        <v>2</v>
      </c>
      <c r="DY12" s="37">
        <v>0</v>
      </c>
      <c r="DZ12" s="37">
        <v>2</v>
      </c>
      <c r="EA12" s="37">
        <v>2</v>
      </c>
      <c r="EB12" s="37">
        <v>1</v>
      </c>
      <c r="EC12" s="37">
        <v>3</v>
      </c>
      <c r="ED12" s="37">
        <v>1</v>
      </c>
      <c r="EE12" s="37">
        <v>3</v>
      </c>
      <c r="EG12" s="37">
        <v>1</v>
      </c>
      <c r="EH12" s="37">
        <v>0</v>
      </c>
      <c r="EI12" s="37">
        <v>1</v>
      </c>
      <c r="EJ12" s="37">
        <v>0</v>
      </c>
      <c r="EK12" s="37">
        <v>1</v>
      </c>
      <c r="EL12" s="37">
        <v>0</v>
      </c>
      <c r="EM12" s="37">
        <v>0</v>
      </c>
      <c r="EN12" s="37">
        <v>2</v>
      </c>
      <c r="EO12" s="37">
        <v>0</v>
      </c>
      <c r="EP12" s="37">
        <v>0</v>
      </c>
      <c r="EQ12" s="37">
        <v>0</v>
      </c>
      <c r="ER12" s="37">
        <v>0</v>
      </c>
      <c r="ES12" s="37" t="s">
        <v>898</v>
      </c>
      <c r="ET12" s="75">
        <f t="shared" si="8"/>
        <v>57</v>
      </c>
      <c r="EU12" s="76">
        <v>1</v>
      </c>
      <c r="EV12" s="76">
        <v>1</v>
      </c>
      <c r="EW12" s="76">
        <v>1</v>
      </c>
      <c r="EX12" s="76">
        <v>1</v>
      </c>
      <c r="EY12" s="76">
        <v>1</v>
      </c>
      <c r="EZ12" s="76">
        <v>1</v>
      </c>
      <c r="FA12" s="76">
        <v>1</v>
      </c>
      <c r="FB12" s="76">
        <v>1</v>
      </c>
      <c r="FC12" s="76">
        <v>0</v>
      </c>
      <c r="FD12" s="76">
        <v>0</v>
      </c>
      <c r="FE12" s="76">
        <v>0</v>
      </c>
      <c r="FF12" s="76">
        <v>0</v>
      </c>
      <c r="FG12" s="76">
        <v>0</v>
      </c>
      <c r="FH12" s="76">
        <v>0</v>
      </c>
      <c r="FI12" s="76">
        <v>0</v>
      </c>
      <c r="FJ12" s="76">
        <v>0</v>
      </c>
      <c r="FK12" s="76">
        <v>1</v>
      </c>
      <c r="FL12" s="76">
        <v>1</v>
      </c>
      <c r="FM12" s="76">
        <v>1</v>
      </c>
      <c r="FN12" s="76">
        <v>1</v>
      </c>
      <c r="FO12" s="76">
        <v>1</v>
      </c>
      <c r="FP12" s="76">
        <v>1</v>
      </c>
      <c r="FQ12" s="76">
        <v>1</v>
      </c>
      <c r="FR12" s="76">
        <v>1</v>
      </c>
      <c r="FS12" s="76">
        <v>0</v>
      </c>
      <c r="FT12" s="76">
        <v>1</v>
      </c>
      <c r="FU12" s="76">
        <v>0</v>
      </c>
      <c r="FV12" s="76">
        <v>0</v>
      </c>
      <c r="FW12" s="76">
        <v>1</v>
      </c>
      <c r="FX12" s="76">
        <v>1</v>
      </c>
      <c r="FY12" s="76">
        <v>1</v>
      </c>
      <c r="FZ12" s="76">
        <v>1</v>
      </c>
      <c r="GA12" s="76">
        <v>2</v>
      </c>
      <c r="GB12" s="76">
        <v>2</v>
      </c>
      <c r="GC12" s="76">
        <v>2</v>
      </c>
      <c r="GD12" s="76">
        <v>2</v>
      </c>
      <c r="GE12" s="76">
        <v>2</v>
      </c>
      <c r="GF12" s="76">
        <v>2</v>
      </c>
      <c r="GG12" s="76">
        <v>2</v>
      </c>
      <c r="GH12" s="76">
        <v>1</v>
      </c>
      <c r="GI12" s="76">
        <v>1</v>
      </c>
      <c r="GJ12" s="76">
        <v>1</v>
      </c>
      <c r="GK12" s="76">
        <v>1</v>
      </c>
      <c r="GL12" s="76">
        <v>1</v>
      </c>
      <c r="GM12" s="76">
        <v>1</v>
      </c>
      <c r="GN12" s="76">
        <v>1</v>
      </c>
      <c r="GO12" s="76">
        <v>1</v>
      </c>
      <c r="GP12" s="76">
        <v>0</v>
      </c>
      <c r="GQ12" s="76">
        <v>1</v>
      </c>
      <c r="GR12" s="76">
        <v>1</v>
      </c>
      <c r="GS12" s="76">
        <v>1</v>
      </c>
      <c r="GT12" s="76">
        <v>1</v>
      </c>
      <c r="GU12" s="76">
        <v>1</v>
      </c>
      <c r="GV12" s="76">
        <v>1</v>
      </c>
      <c r="GW12" s="76">
        <v>1</v>
      </c>
      <c r="GX12" s="76">
        <v>1</v>
      </c>
      <c r="GY12" s="76">
        <v>0</v>
      </c>
      <c r="GZ12" s="76">
        <v>1</v>
      </c>
      <c r="HA12" s="76">
        <v>1</v>
      </c>
      <c r="HB12" s="76">
        <v>1</v>
      </c>
      <c r="HC12" s="76">
        <v>1</v>
      </c>
      <c r="HD12" s="76">
        <v>1</v>
      </c>
      <c r="HE12" s="76">
        <v>1</v>
      </c>
      <c r="HF12" s="77" t="s">
        <v>894</v>
      </c>
    </row>
    <row r="13" spans="1:1018" ht="15.75" customHeight="1" x14ac:dyDescent="0.25">
      <c r="A13" s="31" t="s">
        <v>21</v>
      </c>
      <c r="C13" s="26">
        <v>9</v>
      </c>
      <c r="D13" s="26">
        <v>9</v>
      </c>
      <c r="H13" s="27"/>
      <c r="J13" s="86" t="s">
        <v>511</v>
      </c>
      <c r="K13" s="86"/>
      <c r="M13" s="26">
        <v>2</v>
      </c>
      <c r="N13" s="32">
        <f t="shared" si="0"/>
        <v>143</v>
      </c>
      <c r="O13" s="32">
        <f t="shared" si="1"/>
        <v>71</v>
      </c>
      <c r="P13" s="55">
        <f t="shared" si="2"/>
        <v>30</v>
      </c>
      <c r="Q13" s="66">
        <v>7</v>
      </c>
      <c r="R13" s="66">
        <v>1</v>
      </c>
      <c r="S13" s="66">
        <v>10</v>
      </c>
      <c r="T13" s="66">
        <v>11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56">
        <f t="shared" si="3"/>
        <v>41</v>
      </c>
      <c r="AF13" s="67">
        <v>3</v>
      </c>
      <c r="AG13" s="67">
        <v>3</v>
      </c>
      <c r="AH13" s="67">
        <v>3</v>
      </c>
      <c r="AI13" s="67">
        <v>3</v>
      </c>
      <c r="AJ13" s="67">
        <v>0</v>
      </c>
      <c r="AK13" s="67">
        <v>2</v>
      </c>
      <c r="AL13" s="67">
        <v>0</v>
      </c>
      <c r="AM13" s="67">
        <v>0</v>
      </c>
      <c r="AN13" s="67">
        <v>0</v>
      </c>
      <c r="AO13" s="67">
        <v>0</v>
      </c>
      <c r="AP13" s="67">
        <v>4</v>
      </c>
      <c r="AQ13" s="67">
        <v>4</v>
      </c>
      <c r="AR13" s="67">
        <v>3</v>
      </c>
      <c r="AS13" s="67">
        <v>0</v>
      </c>
      <c r="AT13" s="67">
        <v>3</v>
      </c>
      <c r="AU13" s="67">
        <v>0</v>
      </c>
      <c r="AV13" s="67">
        <v>0</v>
      </c>
      <c r="AW13" s="67">
        <v>0</v>
      </c>
      <c r="AX13" s="67">
        <v>0</v>
      </c>
      <c r="AY13" s="67">
        <v>3</v>
      </c>
      <c r="AZ13" s="67">
        <v>3</v>
      </c>
      <c r="BA13" s="67">
        <v>4</v>
      </c>
      <c r="BB13" s="67">
        <v>0</v>
      </c>
      <c r="BC13" s="67">
        <v>3</v>
      </c>
      <c r="BD13" s="67">
        <v>0</v>
      </c>
      <c r="BE13" s="67">
        <v>0</v>
      </c>
      <c r="BF13" s="67">
        <v>0</v>
      </c>
      <c r="BG13" s="67">
        <v>0</v>
      </c>
      <c r="BH13" s="68">
        <v>70</v>
      </c>
      <c r="BI13" s="68">
        <v>70</v>
      </c>
      <c r="BJ13" s="78">
        <f t="shared" si="4"/>
        <v>72</v>
      </c>
      <c r="BK13" s="83">
        <f t="shared" si="5"/>
        <v>2</v>
      </c>
      <c r="BL13" s="67">
        <v>0</v>
      </c>
      <c r="BM13" s="67">
        <v>0</v>
      </c>
      <c r="BN13" s="67">
        <v>0</v>
      </c>
      <c r="BO13" s="67">
        <v>1</v>
      </c>
      <c r="BP13" s="67">
        <v>1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70" t="s">
        <v>897</v>
      </c>
      <c r="CS13" s="71">
        <f t="shared" si="6"/>
        <v>6</v>
      </c>
      <c r="CU13" s="73">
        <v>6</v>
      </c>
      <c r="CV13" s="73">
        <v>0</v>
      </c>
      <c r="CW13" s="73">
        <v>0</v>
      </c>
      <c r="CX13" s="73">
        <v>0</v>
      </c>
      <c r="DR13" s="72" t="s">
        <v>899</v>
      </c>
      <c r="DS13" s="74">
        <f t="shared" si="7"/>
        <v>64</v>
      </c>
      <c r="DU13" s="37">
        <v>5</v>
      </c>
      <c r="DV13" s="37">
        <v>5</v>
      </c>
      <c r="DW13" s="37">
        <v>2</v>
      </c>
      <c r="DX13" s="37">
        <v>2</v>
      </c>
      <c r="DY13" s="37">
        <v>0</v>
      </c>
      <c r="DZ13" s="37">
        <v>1</v>
      </c>
      <c r="EA13" s="37">
        <v>1</v>
      </c>
      <c r="EB13" s="37">
        <v>6</v>
      </c>
      <c r="EC13" s="37">
        <v>0</v>
      </c>
      <c r="ED13" s="37">
        <v>4</v>
      </c>
      <c r="EE13" s="37">
        <v>4</v>
      </c>
      <c r="EG13" s="37">
        <v>3</v>
      </c>
      <c r="EH13" s="37">
        <v>2</v>
      </c>
      <c r="EI13" s="37">
        <v>1</v>
      </c>
      <c r="EJ13" s="37">
        <v>2</v>
      </c>
      <c r="EK13" s="37">
        <v>2</v>
      </c>
      <c r="EL13" s="37">
        <v>5</v>
      </c>
      <c r="EM13" s="37">
        <v>4</v>
      </c>
      <c r="EN13" s="37">
        <v>6</v>
      </c>
      <c r="EO13" s="37">
        <v>3</v>
      </c>
      <c r="EP13" s="37">
        <v>4</v>
      </c>
      <c r="EQ13" s="37">
        <v>2</v>
      </c>
      <c r="ER13" s="37">
        <v>0</v>
      </c>
      <c r="ES13" s="37" t="s">
        <v>898</v>
      </c>
      <c r="ET13" s="75">
        <f t="shared" si="8"/>
        <v>0</v>
      </c>
      <c r="EU13" s="76">
        <v>0</v>
      </c>
      <c r="EV13" s="76">
        <v>0</v>
      </c>
      <c r="EW13" s="76">
        <v>0</v>
      </c>
      <c r="EX13" s="76">
        <v>0</v>
      </c>
      <c r="EY13" s="76">
        <v>0</v>
      </c>
      <c r="EZ13" s="76">
        <v>0</v>
      </c>
      <c r="FA13" s="76">
        <v>0</v>
      </c>
      <c r="FB13" s="76">
        <v>0</v>
      </c>
      <c r="FC13" s="76">
        <v>0</v>
      </c>
      <c r="FD13" s="76">
        <v>0</v>
      </c>
      <c r="FE13" s="76">
        <v>0</v>
      </c>
      <c r="FF13" s="76">
        <v>0</v>
      </c>
      <c r="FG13" s="76">
        <v>0</v>
      </c>
      <c r="FH13" s="76">
        <v>0</v>
      </c>
      <c r="FI13" s="76">
        <v>0</v>
      </c>
      <c r="FJ13" s="76">
        <v>0</v>
      </c>
      <c r="FK13" s="76">
        <v>0</v>
      </c>
      <c r="FL13" s="76">
        <v>0</v>
      </c>
      <c r="FM13" s="76">
        <v>0</v>
      </c>
      <c r="FN13" s="76">
        <v>0</v>
      </c>
      <c r="FO13" s="76">
        <v>0</v>
      </c>
      <c r="FP13" s="76">
        <v>0</v>
      </c>
      <c r="FQ13" s="76">
        <v>0</v>
      </c>
      <c r="FR13" s="76">
        <v>0</v>
      </c>
      <c r="FS13" s="76">
        <v>0</v>
      </c>
      <c r="FT13" s="76">
        <v>0</v>
      </c>
      <c r="FU13" s="76">
        <v>0</v>
      </c>
      <c r="FV13" s="76">
        <v>0</v>
      </c>
      <c r="FW13" s="76">
        <v>0</v>
      </c>
      <c r="FX13" s="76">
        <v>0</v>
      </c>
      <c r="FY13" s="76">
        <v>0</v>
      </c>
      <c r="FZ13" s="76">
        <v>0</v>
      </c>
      <c r="GA13" s="76">
        <v>0</v>
      </c>
      <c r="GB13" s="76">
        <v>0</v>
      </c>
      <c r="GC13" s="76">
        <v>0</v>
      </c>
      <c r="GD13" s="76">
        <v>0</v>
      </c>
      <c r="GE13" s="76">
        <v>0</v>
      </c>
      <c r="GF13" s="76">
        <v>0</v>
      </c>
      <c r="GG13" s="76">
        <v>0</v>
      </c>
      <c r="GH13" s="76">
        <v>0</v>
      </c>
      <c r="GI13" s="76">
        <v>0</v>
      </c>
      <c r="GJ13" s="76">
        <v>0</v>
      </c>
      <c r="GK13" s="76">
        <v>0</v>
      </c>
      <c r="GL13" s="76">
        <v>0</v>
      </c>
      <c r="GM13" s="76">
        <v>0</v>
      </c>
      <c r="GN13" s="76">
        <v>0</v>
      </c>
      <c r="GO13" s="76">
        <v>0</v>
      </c>
      <c r="GP13" s="76">
        <v>0</v>
      </c>
      <c r="GQ13" s="76">
        <v>0</v>
      </c>
      <c r="GR13" s="76">
        <v>0</v>
      </c>
      <c r="GS13" s="76">
        <v>0</v>
      </c>
      <c r="GT13" s="76">
        <v>0</v>
      </c>
      <c r="GU13" s="76">
        <v>0</v>
      </c>
      <c r="GV13" s="76">
        <v>0</v>
      </c>
      <c r="GW13" s="76">
        <v>0</v>
      </c>
      <c r="GX13" s="76">
        <v>0</v>
      </c>
      <c r="GY13" s="76">
        <v>0</v>
      </c>
      <c r="GZ13" s="76">
        <v>0</v>
      </c>
      <c r="HA13" s="76">
        <v>0</v>
      </c>
      <c r="HB13" s="76">
        <v>0</v>
      </c>
      <c r="HC13" s="76">
        <v>0</v>
      </c>
      <c r="HD13" s="76">
        <v>0</v>
      </c>
      <c r="HE13" s="76">
        <v>0</v>
      </c>
      <c r="HF13" s="77" t="s">
        <v>894</v>
      </c>
    </row>
    <row r="14" spans="1:1018" ht="15.75" customHeight="1" x14ac:dyDescent="0.25">
      <c r="A14" s="31" t="s">
        <v>269</v>
      </c>
      <c r="C14" s="26">
        <v>9</v>
      </c>
      <c r="D14" s="26">
        <v>9</v>
      </c>
      <c r="H14" s="27"/>
      <c r="J14" s="86" t="s">
        <v>517</v>
      </c>
      <c r="K14" s="86"/>
      <c r="M14" s="26">
        <v>2</v>
      </c>
      <c r="N14" s="32">
        <f t="shared" si="0"/>
        <v>140</v>
      </c>
      <c r="O14" s="32">
        <f t="shared" si="1"/>
        <v>70</v>
      </c>
      <c r="P14" s="55">
        <f t="shared" si="2"/>
        <v>29</v>
      </c>
      <c r="Q14" s="66">
        <v>7</v>
      </c>
      <c r="R14" s="66">
        <v>1</v>
      </c>
      <c r="S14" s="66">
        <v>10</v>
      </c>
      <c r="T14" s="66">
        <v>11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56">
        <f t="shared" si="3"/>
        <v>41</v>
      </c>
      <c r="AF14" s="67">
        <v>3</v>
      </c>
      <c r="AG14" s="67">
        <v>3</v>
      </c>
      <c r="AH14" s="67">
        <v>3</v>
      </c>
      <c r="AI14" s="67">
        <v>3</v>
      </c>
      <c r="AJ14" s="67">
        <v>0</v>
      </c>
      <c r="AK14" s="67">
        <v>2</v>
      </c>
      <c r="AL14" s="67">
        <v>0</v>
      </c>
      <c r="AM14" s="67">
        <v>0</v>
      </c>
      <c r="AN14" s="67">
        <v>0</v>
      </c>
      <c r="AO14" s="67">
        <v>0</v>
      </c>
      <c r="AP14" s="67">
        <v>4</v>
      </c>
      <c r="AQ14" s="67">
        <v>4</v>
      </c>
      <c r="AR14" s="67">
        <v>3</v>
      </c>
      <c r="AS14" s="67">
        <v>0</v>
      </c>
      <c r="AT14" s="67">
        <v>3</v>
      </c>
      <c r="AU14" s="67">
        <v>0</v>
      </c>
      <c r="AV14" s="67">
        <v>0</v>
      </c>
      <c r="AW14" s="67">
        <v>0</v>
      </c>
      <c r="AX14" s="67">
        <v>0</v>
      </c>
      <c r="AY14" s="67">
        <v>3</v>
      </c>
      <c r="AZ14" s="67">
        <v>3</v>
      </c>
      <c r="BA14" s="67">
        <v>4</v>
      </c>
      <c r="BB14" s="67">
        <v>0</v>
      </c>
      <c r="BC14" s="67">
        <v>3</v>
      </c>
      <c r="BD14" s="67">
        <v>0</v>
      </c>
      <c r="BE14" s="67">
        <v>0</v>
      </c>
      <c r="BF14" s="67">
        <v>0</v>
      </c>
      <c r="BG14" s="67">
        <v>0</v>
      </c>
      <c r="BH14" s="68">
        <v>40</v>
      </c>
      <c r="BI14" s="68">
        <v>40</v>
      </c>
      <c r="BJ14" s="78">
        <f t="shared" si="4"/>
        <v>70</v>
      </c>
      <c r="BK14" s="83">
        <f t="shared" si="5"/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70" t="s">
        <v>897</v>
      </c>
      <c r="CS14" s="71">
        <f t="shared" si="6"/>
        <v>0</v>
      </c>
      <c r="DR14" s="72" t="s">
        <v>892</v>
      </c>
      <c r="DS14" s="74">
        <f t="shared" si="7"/>
        <v>0</v>
      </c>
      <c r="DU14" s="37">
        <v>0</v>
      </c>
      <c r="DV14" s="37">
        <v>0</v>
      </c>
      <c r="DW14" s="37">
        <v>0</v>
      </c>
      <c r="DX14" s="37">
        <v>0</v>
      </c>
      <c r="DY14" s="37">
        <v>0</v>
      </c>
      <c r="DZ14" s="37">
        <v>0</v>
      </c>
      <c r="EA14" s="37">
        <v>0</v>
      </c>
      <c r="EB14" s="37">
        <v>0</v>
      </c>
      <c r="EC14" s="37">
        <v>0</v>
      </c>
      <c r="ED14" s="37">
        <v>0</v>
      </c>
      <c r="EE14" s="37">
        <v>0</v>
      </c>
      <c r="EG14" s="37">
        <v>0</v>
      </c>
      <c r="EH14" s="37">
        <v>0</v>
      </c>
      <c r="EI14" s="37">
        <v>0</v>
      </c>
      <c r="EJ14" s="37">
        <v>0</v>
      </c>
      <c r="EK14" s="37">
        <v>0</v>
      </c>
      <c r="EL14" s="37">
        <v>0</v>
      </c>
      <c r="EM14" s="37">
        <v>0</v>
      </c>
      <c r="EN14" s="37">
        <v>0</v>
      </c>
      <c r="EO14" s="37">
        <v>0</v>
      </c>
      <c r="EP14" s="37">
        <v>0</v>
      </c>
      <c r="EQ14" s="37">
        <v>0</v>
      </c>
      <c r="ER14" s="37">
        <v>0</v>
      </c>
      <c r="ES14" s="37" t="s">
        <v>896</v>
      </c>
      <c r="ET14" s="75">
        <f t="shared" si="8"/>
        <v>70</v>
      </c>
      <c r="EU14" s="76">
        <v>1</v>
      </c>
      <c r="EV14" s="76">
        <v>1</v>
      </c>
      <c r="EW14" s="76">
        <v>1</v>
      </c>
      <c r="EX14" s="76">
        <v>1</v>
      </c>
      <c r="EY14" s="76">
        <v>1</v>
      </c>
      <c r="EZ14" s="76">
        <v>1</v>
      </c>
      <c r="FA14" s="76">
        <v>1</v>
      </c>
      <c r="FB14" s="76">
        <v>1</v>
      </c>
      <c r="FC14" s="76">
        <v>1</v>
      </c>
      <c r="FD14" s="76">
        <v>1</v>
      </c>
      <c r="FE14" s="76">
        <v>1</v>
      </c>
      <c r="FF14" s="76">
        <v>1</v>
      </c>
      <c r="FG14" s="76">
        <v>1</v>
      </c>
      <c r="FH14" s="76">
        <v>1</v>
      </c>
      <c r="FI14" s="76">
        <v>1</v>
      </c>
      <c r="FJ14" s="76">
        <v>1</v>
      </c>
      <c r="FK14" s="76">
        <v>1</v>
      </c>
      <c r="FL14" s="76">
        <v>1</v>
      </c>
      <c r="FM14" s="76">
        <v>1</v>
      </c>
      <c r="FN14" s="76">
        <v>1</v>
      </c>
      <c r="FO14" s="76">
        <v>1</v>
      </c>
      <c r="FP14" s="76">
        <v>1</v>
      </c>
      <c r="FQ14" s="76">
        <v>1</v>
      </c>
      <c r="FR14" s="76">
        <v>1</v>
      </c>
      <c r="FS14" s="76">
        <v>1</v>
      </c>
      <c r="FT14" s="76">
        <v>1</v>
      </c>
      <c r="FU14" s="76">
        <v>1</v>
      </c>
      <c r="FV14" s="76">
        <v>1</v>
      </c>
      <c r="FW14" s="76">
        <v>1</v>
      </c>
      <c r="FX14" s="76">
        <v>1</v>
      </c>
      <c r="FY14" s="76">
        <v>1</v>
      </c>
      <c r="FZ14" s="76">
        <v>1</v>
      </c>
      <c r="GA14" s="76">
        <v>2</v>
      </c>
      <c r="GB14" s="76">
        <v>2</v>
      </c>
      <c r="GC14" s="76">
        <v>2</v>
      </c>
      <c r="GD14" s="76">
        <v>2</v>
      </c>
      <c r="GE14" s="76">
        <v>2</v>
      </c>
      <c r="GF14" s="76">
        <v>2</v>
      </c>
      <c r="GG14" s="76">
        <v>2</v>
      </c>
      <c r="GH14" s="76">
        <v>1</v>
      </c>
      <c r="GI14" s="76">
        <v>1</v>
      </c>
      <c r="GJ14" s="76">
        <v>1</v>
      </c>
      <c r="GK14" s="76">
        <v>1</v>
      </c>
      <c r="GL14" s="76">
        <v>1</v>
      </c>
      <c r="GM14" s="76">
        <v>1</v>
      </c>
      <c r="GN14" s="76">
        <v>1</v>
      </c>
      <c r="GO14" s="76">
        <v>1</v>
      </c>
      <c r="GP14" s="76">
        <v>1</v>
      </c>
      <c r="GQ14" s="76">
        <v>1</v>
      </c>
      <c r="GR14" s="76">
        <v>1</v>
      </c>
      <c r="GS14" s="76">
        <v>1</v>
      </c>
      <c r="GT14" s="76">
        <v>1</v>
      </c>
      <c r="GU14" s="76">
        <v>1</v>
      </c>
      <c r="GV14" s="76">
        <v>1</v>
      </c>
      <c r="GW14" s="76">
        <v>1</v>
      </c>
      <c r="GX14" s="76">
        <v>1</v>
      </c>
      <c r="GY14" s="76">
        <v>1</v>
      </c>
      <c r="GZ14" s="76">
        <v>1</v>
      </c>
      <c r="HA14" s="76">
        <v>1</v>
      </c>
      <c r="HB14" s="76">
        <v>1</v>
      </c>
      <c r="HC14" s="76">
        <v>1</v>
      </c>
      <c r="HD14" s="76">
        <v>1</v>
      </c>
      <c r="HE14" s="76">
        <v>1</v>
      </c>
      <c r="HF14" s="77" t="s">
        <v>894</v>
      </c>
    </row>
    <row r="15" spans="1:1018" ht="15.75" customHeight="1" x14ac:dyDescent="0.25">
      <c r="A15" s="31" t="s">
        <v>25</v>
      </c>
      <c r="C15" s="26">
        <v>9</v>
      </c>
      <c r="D15" s="26">
        <v>9</v>
      </c>
      <c r="H15" s="27"/>
      <c r="J15" s="86" t="s">
        <v>526</v>
      </c>
      <c r="K15" s="86"/>
      <c r="M15" s="26">
        <v>3</v>
      </c>
      <c r="N15" s="32">
        <f t="shared" si="0"/>
        <v>122</v>
      </c>
      <c r="O15" s="32">
        <f t="shared" si="1"/>
        <v>59</v>
      </c>
      <c r="P15" s="55">
        <f t="shared" si="2"/>
        <v>21</v>
      </c>
      <c r="Q15" s="66">
        <v>0</v>
      </c>
      <c r="R15" s="66">
        <v>0</v>
      </c>
      <c r="S15" s="66">
        <v>10</v>
      </c>
      <c r="T15" s="66">
        <v>11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56">
        <f t="shared" si="3"/>
        <v>38</v>
      </c>
      <c r="AF15" s="67">
        <v>3</v>
      </c>
      <c r="AG15" s="67">
        <v>3</v>
      </c>
      <c r="AH15" s="67">
        <v>3</v>
      </c>
      <c r="AI15" s="67">
        <v>0</v>
      </c>
      <c r="AJ15" s="67">
        <v>0</v>
      </c>
      <c r="AK15" s="67">
        <v>2</v>
      </c>
      <c r="AL15" s="67">
        <v>0</v>
      </c>
      <c r="AM15" s="67">
        <v>0</v>
      </c>
      <c r="AN15" s="67">
        <v>0</v>
      </c>
      <c r="AO15" s="67">
        <v>0</v>
      </c>
      <c r="AP15" s="67">
        <v>4</v>
      </c>
      <c r="AQ15" s="67">
        <v>4</v>
      </c>
      <c r="AR15" s="67">
        <v>3</v>
      </c>
      <c r="AS15" s="67">
        <v>0</v>
      </c>
      <c r="AT15" s="67">
        <v>3</v>
      </c>
      <c r="AU15" s="67">
        <v>0</v>
      </c>
      <c r="AV15" s="67">
        <v>0</v>
      </c>
      <c r="AW15" s="67">
        <v>0</v>
      </c>
      <c r="AX15" s="67">
        <v>0</v>
      </c>
      <c r="AY15" s="67">
        <v>3</v>
      </c>
      <c r="AZ15" s="67">
        <v>3</v>
      </c>
      <c r="BA15" s="67">
        <v>4</v>
      </c>
      <c r="BB15" s="67">
        <v>0</v>
      </c>
      <c r="BC15" s="67">
        <v>3</v>
      </c>
      <c r="BD15" s="67">
        <v>0</v>
      </c>
      <c r="BE15" s="67">
        <v>0</v>
      </c>
      <c r="BF15" s="67">
        <v>0</v>
      </c>
      <c r="BG15" s="67">
        <v>0</v>
      </c>
      <c r="BH15" s="68">
        <v>48</v>
      </c>
      <c r="BI15" s="68">
        <v>48</v>
      </c>
      <c r="BJ15" s="78">
        <f t="shared" si="4"/>
        <v>63</v>
      </c>
      <c r="BK15" s="83">
        <f t="shared" si="5"/>
        <v>8</v>
      </c>
      <c r="BL15" s="67">
        <v>0</v>
      </c>
      <c r="BM15" s="67">
        <v>0</v>
      </c>
      <c r="BN15" s="67">
        <v>0</v>
      </c>
      <c r="BO15" s="67">
        <v>1</v>
      </c>
      <c r="BP15" s="67">
        <v>1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2</v>
      </c>
      <c r="BW15" s="67">
        <v>2</v>
      </c>
      <c r="BX15" s="67">
        <v>0</v>
      </c>
      <c r="BY15" s="67">
        <v>0</v>
      </c>
      <c r="BZ15" s="67">
        <v>0</v>
      </c>
      <c r="CA15" s="67">
        <v>1</v>
      </c>
      <c r="CB15" s="67">
        <v>1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70" t="s">
        <v>897</v>
      </c>
      <c r="CS15" s="71">
        <f t="shared" si="6"/>
        <v>0</v>
      </c>
      <c r="CU15" s="73">
        <v>0</v>
      </c>
      <c r="CV15" s="73">
        <v>0</v>
      </c>
      <c r="CW15" s="73">
        <v>0</v>
      </c>
      <c r="CX15" s="73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2" t="s">
        <v>892</v>
      </c>
      <c r="DS15" s="74">
        <f t="shared" si="7"/>
        <v>55</v>
      </c>
      <c r="DU15" s="37">
        <v>5</v>
      </c>
      <c r="DV15" s="37">
        <v>5</v>
      </c>
      <c r="DW15" s="37">
        <v>3</v>
      </c>
      <c r="DX15" s="37">
        <v>2</v>
      </c>
      <c r="DY15" s="37">
        <v>0</v>
      </c>
      <c r="DZ15" s="37">
        <v>2</v>
      </c>
      <c r="EA15" s="37">
        <v>3</v>
      </c>
      <c r="EB15" s="37">
        <v>6</v>
      </c>
      <c r="EC15" s="37">
        <v>3</v>
      </c>
      <c r="ED15" s="37">
        <v>4</v>
      </c>
      <c r="EE15" s="37">
        <v>5</v>
      </c>
      <c r="EG15" s="37">
        <v>3</v>
      </c>
      <c r="EH15" s="37">
        <v>0</v>
      </c>
      <c r="EI15" s="37">
        <v>1</v>
      </c>
      <c r="EJ15" s="37">
        <v>2</v>
      </c>
      <c r="EK15" s="37">
        <v>2</v>
      </c>
      <c r="EL15" s="37">
        <v>4</v>
      </c>
      <c r="EM15" s="37">
        <v>0</v>
      </c>
      <c r="EN15" s="37">
        <v>2</v>
      </c>
      <c r="EO15" s="37">
        <v>2</v>
      </c>
      <c r="EP15" s="37">
        <v>0</v>
      </c>
      <c r="EQ15" s="37">
        <v>1</v>
      </c>
      <c r="ER15" s="37">
        <v>0</v>
      </c>
      <c r="ES15" s="37" t="s">
        <v>896</v>
      </c>
      <c r="ET15" s="75">
        <f t="shared" si="8"/>
        <v>0</v>
      </c>
      <c r="EU15" s="76">
        <v>0</v>
      </c>
      <c r="EV15" s="76">
        <v>0</v>
      </c>
      <c r="EW15" s="76">
        <v>0</v>
      </c>
      <c r="EX15" s="76">
        <v>0</v>
      </c>
      <c r="EY15" s="76">
        <v>0</v>
      </c>
      <c r="EZ15" s="76">
        <v>0</v>
      </c>
      <c r="FA15" s="76">
        <v>0</v>
      </c>
      <c r="FB15" s="76">
        <v>0</v>
      </c>
      <c r="FC15" s="76">
        <v>0</v>
      </c>
      <c r="FD15" s="76">
        <v>0</v>
      </c>
      <c r="FE15" s="76">
        <v>0</v>
      </c>
      <c r="FF15" s="76">
        <v>0</v>
      </c>
      <c r="FG15" s="76">
        <v>0</v>
      </c>
      <c r="FH15" s="76">
        <v>0</v>
      </c>
      <c r="FI15" s="76">
        <v>0</v>
      </c>
      <c r="FJ15" s="76">
        <v>0</v>
      </c>
      <c r="FK15" s="76">
        <v>0</v>
      </c>
      <c r="FL15" s="76">
        <v>0</v>
      </c>
      <c r="FM15" s="76">
        <v>0</v>
      </c>
      <c r="FN15" s="76">
        <v>0</v>
      </c>
      <c r="FO15" s="76">
        <v>0</v>
      </c>
      <c r="FP15" s="76">
        <v>0</v>
      </c>
      <c r="FQ15" s="76">
        <v>0</v>
      </c>
      <c r="FR15" s="76">
        <v>0</v>
      </c>
      <c r="FS15" s="76">
        <v>0</v>
      </c>
      <c r="FT15" s="76">
        <v>0</v>
      </c>
      <c r="FU15" s="76">
        <v>0</v>
      </c>
      <c r="FV15" s="76">
        <v>0</v>
      </c>
      <c r="FW15" s="76">
        <v>0</v>
      </c>
      <c r="FX15" s="76">
        <v>0</v>
      </c>
      <c r="FY15" s="76">
        <v>0</v>
      </c>
      <c r="FZ15" s="76">
        <v>0</v>
      </c>
      <c r="GA15" s="76">
        <v>0</v>
      </c>
      <c r="GB15" s="76">
        <v>0</v>
      </c>
      <c r="GC15" s="76">
        <v>0</v>
      </c>
      <c r="GD15" s="76">
        <v>0</v>
      </c>
      <c r="GE15" s="76">
        <v>0</v>
      </c>
      <c r="GF15" s="76">
        <v>0</v>
      </c>
      <c r="GG15" s="76">
        <v>0</v>
      </c>
      <c r="GH15" s="76">
        <v>0</v>
      </c>
      <c r="GI15" s="76">
        <v>0</v>
      </c>
      <c r="GJ15" s="76">
        <v>0</v>
      </c>
      <c r="GK15" s="76">
        <v>0</v>
      </c>
      <c r="GL15" s="76">
        <v>0</v>
      </c>
      <c r="GM15" s="76">
        <v>0</v>
      </c>
      <c r="GN15" s="76">
        <v>0</v>
      </c>
      <c r="GO15" s="76">
        <v>0</v>
      </c>
      <c r="GP15" s="76">
        <v>0</v>
      </c>
      <c r="GQ15" s="76">
        <v>0</v>
      </c>
      <c r="GR15" s="76">
        <v>0</v>
      </c>
      <c r="GS15" s="76">
        <v>0</v>
      </c>
      <c r="GT15" s="76">
        <v>0</v>
      </c>
      <c r="GU15" s="76">
        <v>0</v>
      </c>
      <c r="GV15" s="76">
        <v>0</v>
      </c>
      <c r="GW15" s="76">
        <v>0</v>
      </c>
      <c r="GX15" s="76">
        <v>0</v>
      </c>
      <c r="GY15" s="76">
        <v>0</v>
      </c>
      <c r="GZ15" s="76">
        <v>0</v>
      </c>
      <c r="HA15" s="76">
        <v>0</v>
      </c>
      <c r="HB15" s="76">
        <v>0</v>
      </c>
      <c r="HC15" s="76">
        <v>0</v>
      </c>
      <c r="HD15" s="76">
        <v>0</v>
      </c>
      <c r="HE15" s="76">
        <v>0</v>
      </c>
      <c r="HF15" s="77" t="s">
        <v>894</v>
      </c>
    </row>
    <row r="16" spans="1:1018" ht="15.75" customHeight="1" x14ac:dyDescent="0.25">
      <c r="A16" s="31" t="s">
        <v>32</v>
      </c>
      <c r="C16" s="26">
        <v>8</v>
      </c>
      <c r="D16" s="26">
        <v>9</v>
      </c>
      <c r="H16" s="27"/>
      <c r="J16" s="86" t="s">
        <v>549</v>
      </c>
      <c r="K16" s="86"/>
      <c r="M16" s="26">
        <v>3</v>
      </c>
      <c r="N16" s="32">
        <f t="shared" si="0"/>
        <v>120</v>
      </c>
      <c r="O16" s="32">
        <f t="shared" si="1"/>
        <v>31</v>
      </c>
      <c r="P16" s="55">
        <f t="shared" si="2"/>
        <v>20</v>
      </c>
      <c r="Q16" s="66">
        <v>7</v>
      </c>
      <c r="R16" s="66">
        <v>1</v>
      </c>
      <c r="S16" s="66">
        <v>0</v>
      </c>
      <c r="T16" s="66">
        <v>11</v>
      </c>
      <c r="U16" s="66">
        <v>1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56">
        <f t="shared" si="3"/>
        <v>11</v>
      </c>
      <c r="AF16" s="67">
        <v>3</v>
      </c>
      <c r="AG16" s="67">
        <v>0</v>
      </c>
      <c r="AH16" s="67">
        <v>0</v>
      </c>
      <c r="AI16" s="67">
        <v>0</v>
      </c>
      <c r="AJ16" s="67">
        <v>0</v>
      </c>
      <c r="AK16" s="67">
        <v>2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3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3</v>
      </c>
      <c r="BD16" s="67">
        <v>0</v>
      </c>
      <c r="BE16" s="67">
        <v>0</v>
      </c>
      <c r="BF16" s="67">
        <v>0</v>
      </c>
      <c r="BG16" s="67">
        <v>0</v>
      </c>
      <c r="BH16" s="68">
        <v>71</v>
      </c>
      <c r="BI16" s="68">
        <v>71</v>
      </c>
      <c r="BJ16" s="78">
        <f t="shared" si="4"/>
        <v>89</v>
      </c>
      <c r="BK16" s="83">
        <f t="shared" si="5"/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70" t="s">
        <v>897</v>
      </c>
      <c r="CS16" s="71">
        <f t="shared" si="6"/>
        <v>6</v>
      </c>
      <c r="CU16" s="73">
        <v>6</v>
      </c>
      <c r="CV16" s="73">
        <v>0</v>
      </c>
      <c r="CW16" s="73">
        <v>0</v>
      </c>
      <c r="CX16" s="73">
        <v>0</v>
      </c>
      <c r="DR16" s="72" t="s">
        <v>899</v>
      </c>
      <c r="DS16" s="74">
        <f t="shared" si="7"/>
        <v>42</v>
      </c>
      <c r="DU16" s="37">
        <v>5</v>
      </c>
      <c r="DV16" s="37">
        <v>3</v>
      </c>
      <c r="DW16" s="37">
        <v>2</v>
      </c>
      <c r="DX16" s="37">
        <v>2</v>
      </c>
      <c r="DY16" s="37">
        <v>0</v>
      </c>
      <c r="DZ16" s="37">
        <v>2</v>
      </c>
      <c r="EA16" s="37">
        <v>3</v>
      </c>
      <c r="EB16" s="37">
        <v>3</v>
      </c>
      <c r="EC16" s="37">
        <v>0</v>
      </c>
      <c r="ED16" s="37">
        <v>1</v>
      </c>
      <c r="EE16" s="37">
        <v>4</v>
      </c>
      <c r="EG16" s="37">
        <v>1</v>
      </c>
      <c r="EH16" s="37">
        <v>0</v>
      </c>
      <c r="EI16" s="37">
        <v>1</v>
      </c>
      <c r="EJ16" s="37">
        <v>0</v>
      </c>
      <c r="EK16" s="37">
        <v>2</v>
      </c>
      <c r="EL16" s="37">
        <v>4</v>
      </c>
      <c r="EM16" s="37">
        <v>0</v>
      </c>
      <c r="EN16" s="37">
        <v>7</v>
      </c>
      <c r="EO16" s="37">
        <v>1</v>
      </c>
      <c r="EP16" s="37">
        <v>0</v>
      </c>
      <c r="EQ16" s="37">
        <v>1</v>
      </c>
      <c r="ER16" s="37">
        <v>0</v>
      </c>
      <c r="ES16" s="37" t="s">
        <v>898</v>
      </c>
      <c r="ET16" s="75">
        <f t="shared" si="8"/>
        <v>41</v>
      </c>
      <c r="EU16" s="76">
        <v>1</v>
      </c>
      <c r="EV16" s="76">
        <v>1</v>
      </c>
      <c r="EW16" s="76">
        <v>1</v>
      </c>
      <c r="EX16" s="76">
        <v>1</v>
      </c>
      <c r="EY16" s="76">
        <v>1</v>
      </c>
      <c r="EZ16" s="76">
        <v>1</v>
      </c>
      <c r="FA16" s="76">
        <v>1</v>
      </c>
      <c r="FB16" s="76">
        <v>1</v>
      </c>
      <c r="FC16" s="76">
        <v>1</v>
      </c>
      <c r="FD16" s="76">
        <v>1</v>
      </c>
      <c r="FE16" s="76">
        <v>1</v>
      </c>
      <c r="FF16" s="76">
        <v>1</v>
      </c>
      <c r="FG16" s="76">
        <v>1</v>
      </c>
      <c r="FH16" s="76">
        <v>1</v>
      </c>
      <c r="FI16" s="76">
        <v>1</v>
      </c>
      <c r="FJ16" s="76">
        <v>1</v>
      </c>
      <c r="FK16" s="76">
        <v>1</v>
      </c>
      <c r="FL16" s="76">
        <v>1</v>
      </c>
      <c r="FM16" s="76">
        <v>1</v>
      </c>
      <c r="FN16" s="76">
        <v>0</v>
      </c>
      <c r="FO16" s="76">
        <v>1</v>
      </c>
      <c r="FP16" s="76">
        <v>0</v>
      </c>
      <c r="FQ16" s="76">
        <v>1</v>
      </c>
      <c r="FR16" s="76">
        <v>1</v>
      </c>
      <c r="FS16" s="76">
        <v>0</v>
      </c>
      <c r="FT16" s="76">
        <v>0</v>
      </c>
      <c r="FU16" s="76">
        <v>0</v>
      </c>
      <c r="FV16" s="76">
        <v>0</v>
      </c>
      <c r="FW16" s="76">
        <v>0</v>
      </c>
      <c r="FX16" s="76">
        <v>0</v>
      </c>
      <c r="FY16" s="76">
        <v>0</v>
      </c>
      <c r="FZ16" s="76">
        <v>0</v>
      </c>
      <c r="GA16" s="76">
        <v>0</v>
      </c>
      <c r="GB16" s="76">
        <v>0</v>
      </c>
      <c r="GC16" s="76">
        <v>0</v>
      </c>
      <c r="GD16" s="76">
        <v>0</v>
      </c>
      <c r="GE16" s="76">
        <v>0</v>
      </c>
      <c r="GF16" s="76">
        <v>0</v>
      </c>
      <c r="GG16" s="76">
        <v>0</v>
      </c>
      <c r="GH16" s="76">
        <v>1</v>
      </c>
      <c r="GI16" s="76">
        <v>1</v>
      </c>
      <c r="GJ16" s="76">
        <v>1</v>
      </c>
      <c r="GK16" s="76">
        <v>0</v>
      </c>
      <c r="GL16" s="76">
        <v>1</v>
      </c>
      <c r="GM16" s="76">
        <v>1</v>
      </c>
      <c r="GN16" s="76">
        <v>1</v>
      </c>
      <c r="GO16" s="76">
        <v>1</v>
      </c>
      <c r="GP16" s="76">
        <v>0</v>
      </c>
      <c r="GQ16" s="76">
        <v>1</v>
      </c>
      <c r="GR16" s="76">
        <v>1</v>
      </c>
      <c r="GS16" s="76">
        <v>1</v>
      </c>
      <c r="GT16" s="76">
        <v>1</v>
      </c>
      <c r="GU16" s="76">
        <v>1</v>
      </c>
      <c r="GV16" s="76">
        <v>1</v>
      </c>
      <c r="GW16" s="76">
        <v>1</v>
      </c>
      <c r="GX16" s="76">
        <v>1</v>
      </c>
      <c r="GY16" s="76">
        <v>0</v>
      </c>
      <c r="GZ16" s="76">
        <v>0</v>
      </c>
      <c r="HA16" s="76">
        <v>1</v>
      </c>
      <c r="HB16" s="76">
        <v>1</v>
      </c>
      <c r="HC16" s="76">
        <v>1</v>
      </c>
      <c r="HD16" s="76">
        <v>1</v>
      </c>
      <c r="HE16" s="76">
        <v>0</v>
      </c>
      <c r="HF16" s="77" t="s">
        <v>894</v>
      </c>
    </row>
    <row r="17" spans="1:1018" ht="15.75" customHeight="1" x14ac:dyDescent="0.25">
      <c r="A17" s="31" t="s">
        <v>20</v>
      </c>
      <c r="C17" s="26">
        <v>9</v>
      </c>
      <c r="D17" s="26">
        <v>9</v>
      </c>
      <c r="H17" s="27"/>
      <c r="J17" s="86" t="s">
        <v>539</v>
      </c>
      <c r="K17" s="86"/>
      <c r="M17" s="26">
        <v>3</v>
      </c>
      <c r="N17" s="32">
        <f t="shared" si="0"/>
        <v>118</v>
      </c>
      <c r="O17" s="32">
        <f t="shared" si="1"/>
        <v>40</v>
      </c>
      <c r="P17" s="55">
        <f t="shared" si="2"/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56">
        <f t="shared" si="3"/>
        <v>40</v>
      </c>
      <c r="AF17" s="67">
        <v>3</v>
      </c>
      <c r="AG17" s="67">
        <v>3</v>
      </c>
      <c r="AH17" s="67">
        <v>3</v>
      </c>
      <c r="AI17" s="67">
        <v>0</v>
      </c>
      <c r="AJ17" s="67">
        <v>0</v>
      </c>
      <c r="AK17" s="67">
        <v>2</v>
      </c>
      <c r="AL17" s="67">
        <v>0</v>
      </c>
      <c r="AM17" s="67">
        <v>2</v>
      </c>
      <c r="AN17" s="67">
        <v>0</v>
      </c>
      <c r="AO17" s="67">
        <v>0</v>
      </c>
      <c r="AP17" s="67">
        <v>4</v>
      </c>
      <c r="AQ17" s="67">
        <v>4</v>
      </c>
      <c r="AR17" s="67">
        <v>3</v>
      </c>
      <c r="AS17" s="67">
        <v>0</v>
      </c>
      <c r="AT17" s="67">
        <v>3</v>
      </c>
      <c r="AU17" s="67">
        <v>0</v>
      </c>
      <c r="AV17" s="67">
        <v>0</v>
      </c>
      <c r="AW17" s="67">
        <v>0</v>
      </c>
      <c r="AX17" s="67">
        <v>0</v>
      </c>
      <c r="AY17" s="67">
        <v>3</v>
      </c>
      <c r="AZ17" s="67">
        <v>3</v>
      </c>
      <c r="BA17" s="67">
        <v>4</v>
      </c>
      <c r="BB17" s="67">
        <v>0</v>
      </c>
      <c r="BC17" s="67">
        <v>3</v>
      </c>
      <c r="BD17" s="67">
        <v>0</v>
      </c>
      <c r="BE17" s="67">
        <v>0</v>
      </c>
      <c r="BF17" s="67">
        <v>0</v>
      </c>
      <c r="BG17" s="67">
        <v>0</v>
      </c>
      <c r="BH17" s="68">
        <v>36</v>
      </c>
      <c r="BI17" s="68">
        <v>36</v>
      </c>
      <c r="BJ17" s="78">
        <f t="shared" si="4"/>
        <v>78</v>
      </c>
      <c r="BK17" s="83">
        <f t="shared" si="5"/>
        <v>4</v>
      </c>
      <c r="BO17" s="67">
        <v>1</v>
      </c>
      <c r="BU17" s="67">
        <v>1</v>
      </c>
      <c r="CA17" s="67">
        <v>1</v>
      </c>
      <c r="CB17" s="67">
        <v>1</v>
      </c>
      <c r="CR17" s="70" t="s">
        <v>891</v>
      </c>
      <c r="CS17" s="71">
        <f t="shared" si="6"/>
        <v>0</v>
      </c>
      <c r="CU17" s="73">
        <v>0</v>
      </c>
      <c r="CV17" s="73">
        <v>0</v>
      </c>
      <c r="CW17" s="73">
        <v>0</v>
      </c>
      <c r="CX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2" t="s">
        <v>892</v>
      </c>
      <c r="DS17" s="74">
        <f t="shared" si="7"/>
        <v>74</v>
      </c>
      <c r="DU17" s="37">
        <v>5</v>
      </c>
      <c r="DV17" s="37">
        <v>5</v>
      </c>
      <c r="DW17" s="37">
        <v>2</v>
      </c>
      <c r="DX17" s="37">
        <v>2</v>
      </c>
      <c r="DY17" s="37">
        <v>1</v>
      </c>
      <c r="DZ17" s="37">
        <v>2</v>
      </c>
      <c r="EA17" s="37">
        <v>3</v>
      </c>
      <c r="EB17" s="37">
        <v>6</v>
      </c>
      <c r="EC17" s="37">
        <v>3</v>
      </c>
      <c r="ED17" s="37">
        <v>4</v>
      </c>
      <c r="EE17" s="37">
        <v>5</v>
      </c>
      <c r="EG17" s="37">
        <v>3</v>
      </c>
      <c r="EH17" s="37">
        <v>2</v>
      </c>
      <c r="EI17" s="37">
        <v>1</v>
      </c>
      <c r="EJ17" s="37">
        <v>2</v>
      </c>
      <c r="EK17" s="37">
        <v>2</v>
      </c>
      <c r="EL17" s="37">
        <v>6</v>
      </c>
      <c r="EM17" s="37">
        <v>0</v>
      </c>
      <c r="EN17" s="37">
        <v>8</v>
      </c>
      <c r="EO17" s="37">
        <v>3</v>
      </c>
      <c r="EP17" s="37">
        <v>4</v>
      </c>
      <c r="EQ17" s="37">
        <v>3</v>
      </c>
      <c r="ER17" s="37">
        <v>2</v>
      </c>
      <c r="ES17" s="37" t="s">
        <v>896</v>
      </c>
      <c r="ET17" s="75">
        <f t="shared" si="8"/>
        <v>0</v>
      </c>
      <c r="EU17" s="76">
        <v>0</v>
      </c>
      <c r="EV17" s="76">
        <v>0</v>
      </c>
      <c r="EW17" s="76">
        <v>0</v>
      </c>
      <c r="EX17" s="76">
        <v>0</v>
      </c>
      <c r="EY17" s="76">
        <v>0</v>
      </c>
      <c r="EZ17" s="76">
        <v>0</v>
      </c>
      <c r="FA17" s="76">
        <v>0</v>
      </c>
      <c r="FB17" s="76">
        <v>0</v>
      </c>
      <c r="FC17" s="76">
        <v>0</v>
      </c>
      <c r="FD17" s="76">
        <v>0</v>
      </c>
      <c r="FE17" s="76">
        <v>0</v>
      </c>
      <c r="FF17" s="76">
        <v>0</v>
      </c>
      <c r="FG17" s="76">
        <v>0</v>
      </c>
      <c r="FH17" s="76">
        <v>0</v>
      </c>
      <c r="FI17" s="76">
        <v>0</v>
      </c>
      <c r="FJ17" s="76">
        <v>0</v>
      </c>
      <c r="FK17" s="76">
        <v>0</v>
      </c>
      <c r="FL17" s="76">
        <v>0</v>
      </c>
      <c r="FM17" s="76">
        <v>0</v>
      </c>
      <c r="FN17" s="76">
        <v>0</v>
      </c>
      <c r="FO17" s="76">
        <v>0</v>
      </c>
      <c r="FP17" s="76">
        <v>0</v>
      </c>
      <c r="FQ17" s="76">
        <v>0</v>
      </c>
      <c r="FR17" s="76">
        <v>0</v>
      </c>
      <c r="FS17" s="76">
        <v>0</v>
      </c>
      <c r="FT17" s="76">
        <v>0</v>
      </c>
      <c r="FU17" s="76">
        <v>0</v>
      </c>
      <c r="FV17" s="76">
        <v>0</v>
      </c>
      <c r="FW17" s="76">
        <v>0</v>
      </c>
      <c r="FX17" s="76">
        <v>0</v>
      </c>
      <c r="FY17" s="76">
        <v>0</v>
      </c>
      <c r="FZ17" s="76">
        <v>0</v>
      </c>
      <c r="GA17" s="76">
        <v>0</v>
      </c>
      <c r="GB17" s="76">
        <v>0</v>
      </c>
      <c r="GC17" s="76">
        <v>0</v>
      </c>
      <c r="GD17" s="76">
        <v>0</v>
      </c>
      <c r="GE17" s="76">
        <v>0</v>
      </c>
      <c r="GF17" s="76">
        <v>0</v>
      </c>
      <c r="GG17" s="76">
        <v>0</v>
      </c>
      <c r="GH17" s="76">
        <v>0</v>
      </c>
      <c r="GI17" s="76">
        <v>0</v>
      </c>
      <c r="GJ17" s="76">
        <v>0</v>
      </c>
      <c r="GK17" s="76">
        <v>0</v>
      </c>
      <c r="GL17" s="76">
        <v>0</v>
      </c>
      <c r="GM17" s="76">
        <v>0</v>
      </c>
      <c r="GN17" s="76">
        <v>0</v>
      </c>
      <c r="GO17" s="76">
        <v>0</v>
      </c>
      <c r="GP17" s="76">
        <v>0</v>
      </c>
      <c r="GQ17" s="76">
        <v>0</v>
      </c>
      <c r="GR17" s="76">
        <v>0</v>
      </c>
      <c r="GS17" s="76">
        <v>0</v>
      </c>
      <c r="GT17" s="76">
        <v>0</v>
      </c>
      <c r="GU17" s="76">
        <v>0</v>
      </c>
      <c r="GV17" s="76">
        <v>0</v>
      </c>
      <c r="GW17" s="76">
        <v>0</v>
      </c>
      <c r="GX17" s="76">
        <v>0</v>
      </c>
      <c r="GY17" s="76">
        <v>0</v>
      </c>
      <c r="GZ17" s="76">
        <v>0</v>
      </c>
      <c r="HA17" s="76">
        <v>0</v>
      </c>
      <c r="HB17" s="76">
        <v>0</v>
      </c>
      <c r="HC17" s="76">
        <v>0</v>
      </c>
      <c r="HD17" s="76">
        <v>0</v>
      </c>
      <c r="HE17" s="76">
        <v>0</v>
      </c>
      <c r="HF17" s="77" t="s">
        <v>894</v>
      </c>
    </row>
    <row r="18" spans="1:1018" ht="15.75" customHeight="1" x14ac:dyDescent="0.25">
      <c r="A18" s="31" t="s">
        <v>98</v>
      </c>
      <c r="C18" s="26">
        <v>8</v>
      </c>
      <c r="D18" s="26">
        <v>9</v>
      </c>
      <c r="H18" s="27"/>
      <c r="J18" s="86" t="s">
        <v>533</v>
      </c>
      <c r="K18" s="86"/>
      <c r="M18" s="26">
        <v>3</v>
      </c>
      <c r="N18" s="32">
        <f t="shared" si="0"/>
        <v>117</v>
      </c>
      <c r="O18" s="32">
        <f t="shared" si="1"/>
        <v>41</v>
      </c>
      <c r="P18" s="55">
        <f t="shared" si="2"/>
        <v>11</v>
      </c>
      <c r="Q18" s="66">
        <v>0</v>
      </c>
      <c r="R18" s="66">
        <v>0</v>
      </c>
      <c r="S18" s="66">
        <v>0</v>
      </c>
      <c r="T18" s="66">
        <v>11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56">
        <f t="shared" si="3"/>
        <v>30</v>
      </c>
      <c r="AF18" s="67">
        <v>3</v>
      </c>
      <c r="AG18" s="67">
        <v>3</v>
      </c>
      <c r="AH18" s="67">
        <v>3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4</v>
      </c>
      <c r="AQ18" s="67">
        <v>4</v>
      </c>
      <c r="AR18" s="67">
        <v>3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3</v>
      </c>
      <c r="AZ18" s="67">
        <v>3</v>
      </c>
      <c r="BA18" s="67">
        <v>4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8">
        <v>61</v>
      </c>
      <c r="BI18" s="68">
        <v>61</v>
      </c>
      <c r="BJ18" s="78">
        <f t="shared" si="4"/>
        <v>76</v>
      </c>
      <c r="BK18" s="83">
        <f t="shared" si="5"/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70" t="s">
        <v>897</v>
      </c>
      <c r="CS18" s="71">
        <f t="shared" si="6"/>
        <v>30</v>
      </c>
      <c r="CU18" s="73">
        <v>6</v>
      </c>
      <c r="CV18" s="73">
        <v>6</v>
      </c>
      <c r="CW18" s="73">
        <v>9</v>
      </c>
      <c r="CX18" s="73">
        <v>9</v>
      </c>
      <c r="DR18" s="72" t="s">
        <v>899</v>
      </c>
      <c r="DS18" s="74">
        <f t="shared" si="7"/>
        <v>46</v>
      </c>
      <c r="DU18" s="37">
        <v>5</v>
      </c>
      <c r="DV18" s="37">
        <v>3</v>
      </c>
      <c r="DW18" s="37">
        <v>2</v>
      </c>
      <c r="DX18" s="37">
        <v>0</v>
      </c>
      <c r="DY18" s="37">
        <v>0</v>
      </c>
      <c r="DZ18" s="37">
        <v>1</v>
      </c>
      <c r="EA18" s="37">
        <v>3</v>
      </c>
      <c r="EB18" s="37">
        <v>3</v>
      </c>
      <c r="EC18" s="37">
        <v>0</v>
      </c>
      <c r="ED18" s="37">
        <v>1</v>
      </c>
      <c r="EE18" s="37">
        <v>1</v>
      </c>
      <c r="EG18" s="37">
        <v>2</v>
      </c>
      <c r="EH18" s="37">
        <v>2</v>
      </c>
      <c r="EI18" s="37">
        <v>1</v>
      </c>
      <c r="EJ18" s="37">
        <v>2</v>
      </c>
      <c r="EK18" s="37">
        <v>2</v>
      </c>
      <c r="EL18" s="37">
        <v>5</v>
      </c>
      <c r="EM18" s="37">
        <v>0</v>
      </c>
      <c r="EN18" s="37">
        <v>7</v>
      </c>
      <c r="EO18" s="37">
        <v>1</v>
      </c>
      <c r="EP18" s="37">
        <v>3</v>
      </c>
      <c r="EQ18" s="37">
        <v>2</v>
      </c>
      <c r="ER18" s="37">
        <v>0</v>
      </c>
      <c r="ES18" s="37" t="s">
        <v>898</v>
      </c>
      <c r="ET18" s="75">
        <f t="shared" si="8"/>
        <v>0</v>
      </c>
      <c r="EU18" s="76">
        <v>0</v>
      </c>
      <c r="EV18" s="76">
        <v>0</v>
      </c>
      <c r="EW18" s="76">
        <v>0</v>
      </c>
      <c r="EX18" s="76">
        <v>0</v>
      </c>
      <c r="EY18" s="76">
        <v>0</v>
      </c>
      <c r="EZ18" s="76">
        <v>0</v>
      </c>
      <c r="FA18" s="76">
        <v>0</v>
      </c>
      <c r="FB18" s="76">
        <v>0</v>
      </c>
      <c r="FC18" s="76">
        <v>0</v>
      </c>
      <c r="FD18" s="76">
        <v>0</v>
      </c>
      <c r="FE18" s="76">
        <v>0</v>
      </c>
      <c r="FF18" s="76">
        <v>0</v>
      </c>
      <c r="FG18" s="76">
        <v>0</v>
      </c>
      <c r="FH18" s="76">
        <v>0</v>
      </c>
      <c r="FI18" s="76">
        <v>0</v>
      </c>
      <c r="FJ18" s="76">
        <v>0</v>
      </c>
      <c r="FK18" s="76">
        <v>0</v>
      </c>
      <c r="FL18" s="76">
        <v>0</v>
      </c>
      <c r="FM18" s="76">
        <v>0</v>
      </c>
      <c r="FN18" s="76">
        <v>0</v>
      </c>
      <c r="FO18" s="76">
        <v>0</v>
      </c>
      <c r="FP18" s="76">
        <v>0</v>
      </c>
      <c r="FQ18" s="76">
        <v>0</v>
      </c>
      <c r="FR18" s="76">
        <v>0</v>
      </c>
      <c r="FS18" s="76">
        <v>0</v>
      </c>
      <c r="FT18" s="76">
        <v>0</v>
      </c>
      <c r="FU18" s="76">
        <v>0</v>
      </c>
      <c r="FV18" s="76">
        <v>0</v>
      </c>
      <c r="FW18" s="76">
        <v>0</v>
      </c>
      <c r="FX18" s="76">
        <v>0</v>
      </c>
      <c r="FY18" s="76">
        <v>0</v>
      </c>
      <c r="FZ18" s="76">
        <v>0</v>
      </c>
      <c r="GA18" s="76">
        <v>0</v>
      </c>
      <c r="GB18" s="76">
        <v>0</v>
      </c>
      <c r="GC18" s="76">
        <v>0</v>
      </c>
      <c r="GD18" s="76">
        <v>0</v>
      </c>
      <c r="GE18" s="76">
        <v>0</v>
      </c>
      <c r="GF18" s="76">
        <v>0</v>
      </c>
      <c r="GG18" s="76">
        <v>0</v>
      </c>
      <c r="GH18" s="76">
        <v>0</v>
      </c>
      <c r="GI18" s="76">
        <v>0</v>
      </c>
      <c r="GJ18" s="76">
        <v>0</v>
      </c>
      <c r="GK18" s="76">
        <v>0</v>
      </c>
      <c r="GL18" s="76">
        <v>0</v>
      </c>
      <c r="GM18" s="76">
        <v>0</v>
      </c>
      <c r="GN18" s="76">
        <v>0</v>
      </c>
      <c r="GO18" s="76">
        <v>0</v>
      </c>
      <c r="GP18" s="76">
        <v>0</v>
      </c>
      <c r="GQ18" s="76">
        <v>0</v>
      </c>
      <c r="GR18" s="76">
        <v>0</v>
      </c>
      <c r="GS18" s="76">
        <v>0</v>
      </c>
      <c r="GT18" s="76">
        <v>0</v>
      </c>
      <c r="GU18" s="76">
        <v>0</v>
      </c>
      <c r="GV18" s="76">
        <v>0</v>
      </c>
      <c r="GW18" s="76">
        <v>0</v>
      </c>
      <c r="GX18" s="76">
        <v>0</v>
      </c>
      <c r="GY18" s="76">
        <v>0</v>
      </c>
      <c r="GZ18" s="76">
        <v>0</v>
      </c>
      <c r="HA18" s="76">
        <v>0</v>
      </c>
      <c r="HB18" s="76">
        <v>0</v>
      </c>
      <c r="HC18" s="76">
        <v>0</v>
      </c>
      <c r="HD18" s="76">
        <v>0</v>
      </c>
      <c r="HE18" s="76">
        <v>0</v>
      </c>
      <c r="HF18" s="77" t="s">
        <v>894</v>
      </c>
      <c r="AMD18" s="32"/>
    </row>
    <row r="19" spans="1:1018" ht="15.75" customHeight="1" x14ac:dyDescent="0.25">
      <c r="A19" s="31" t="s">
        <v>286</v>
      </c>
      <c r="C19" s="26">
        <v>9</v>
      </c>
      <c r="D19" s="26">
        <v>9</v>
      </c>
      <c r="H19" s="27"/>
      <c r="J19" s="86" t="s">
        <v>536</v>
      </c>
      <c r="K19" s="86"/>
      <c r="M19" s="26">
        <v>3</v>
      </c>
      <c r="N19" s="32">
        <f t="shared" si="0"/>
        <v>116</v>
      </c>
      <c r="O19" s="32">
        <f t="shared" si="1"/>
        <v>41</v>
      </c>
      <c r="P19" s="55">
        <f t="shared" si="2"/>
        <v>8</v>
      </c>
      <c r="Q19" s="66">
        <v>7</v>
      </c>
      <c r="R19" s="66">
        <v>1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56">
        <f t="shared" si="3"/>
        <v>33</v>
      </c>
      <c r="AF19" s="67">
        <v>3</v>
      </c>
      <c r="AG19" s="67">
        <v>3</v>
      </c>
      <c r="AH19" s="67">
        <v>3</v>
      </c>
      <c r="AI19" s="67">
        <v>3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4</v>
      </c>
      <c r="AQ19" s="67">
        <v>4</v>
      </c>
      <c r="AR19" s="67">
        <v>3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3</v>
      </c>
      <c r="AZ19" s="67">
        <v>3</v>
      </c>
      <c r="BA19" s="67">
        <v>4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8">
        <v>67</v>
      </c>
      <c r="BI19" s="68">
        <v>67</v>
      </c>
      <c r="BJ19" s="78">
        <f t="shared" si="4"/>
        <v>75</v>
      </c>
      <c r="BK19" s="83">
        <f t="shared" si="5"/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70" t="s">
        <v>897</v>
      </c>
      <c r="CS19" s="71">
        <f t="shared" si="6"/>
        <v>0</v>
      </c>
      <c r="CU19" s="73">
        <v>0</v>
      </c>
      <c r="DR19" s="72" t="s">
        <v>899</v>
      </c>
      <c r="DS19" s="74">
        <f t="shared" si="7"/>
        <v>42</v>
      </c>
      <c r="DU19" s="37">
        <v>4</v>
      </c>
      <c r="DV19" s="37">
        <v>5</v>
      </c>
      <c r="DW19" s="37">
        <v>2</v>
      </c>
      <c r="DX19" s="37">
        <v>1</v>
      </c>
      <c r="DY19" s="37">
        <v>2</v>
      </c>
      <c r="DZ19" s="37">
        <v>1</v>
      </c>
      <c r="EA19" s="37">
        <v>1</v>
      </c>
      <c r="EB19" s="37">
        <v>2</v>
      </c>
      <c r="EC19" s="37">
        <v>3</v>
      </c>
      <c r="ED19" s="37">
        <v>1</v>
      </c>
      <c r="EE19" s="37">
        <v>1</v>
      </c>
      <c r="EG19" s="37">
        <v>2</v>
      </c>
      <c r="EH19" s="37">
        <v>0</v>
      </c>
      <c r="EI19" s="37">
        <v>1</v>
      </c>
      <c r="EJ19" s="37">
        <v>0</v>
      </c>
      <c r="EK19" s="37">
        <v>2</v>
      </c>
      <c r="EL19" s="37">
        <v>4</v>
      </c>
      <c r="EM19" s="37">
        <v>0</v>
      </c>
      <c r="EN19" s="37">
        <v>7</v>
      </c>
      <c r="EO19" s="37">
        <v>1</v>
      </c>
      <c r="EP19" s="37">
        <v>0</v>
      </c>
      <c r="EQ19" s="37">
        <v>2</v>
      </c>
      <c r="ER19" s="37">
        <v>0</v>
      </c>
      <c r="ES19" s="37" t="s">
        <v>898</v>
      </c>
      <c r="ET19" s="75">
        <f t="shared" si="8"/>
        <v>33</v>
      </c>
      <c r="EU19" s="76">
        <v>1</v>
      </c>
      <c r="EV19" s="76">
        <v>1</v>
      </c>
      <c r="EW19" s="76">
        <v>1</v>
      </c>
      <c r="EX19" s="76">
        <v>1</v>
      </c>
      <c r="EY19" s="76">
        <v>1</v>
      </c>
      <c r="EZ19" s="76">
        <v>1</v>
      </c>
      <c r="FA19" s="76">
        <v>1</v>
      </c>
      <c r="FB19" s="76">
        <v>0</v>
      </c>
      <c r="FC19" s="76">
        <v>0</v>
      </c>
      <c r="FD19" s="76">
        <v>0</v>
      </c>
      <c r="FE19" s="76">
        <v>0</v>
      </c>
      <c r="FF19" s="76">
        <v>0</v>
      </c>
      <c r="FG19" s="76">
        <v>0</v>
      </c>
      <c r="FH19" s="76">
        <v>0</v>
      </c>
      <c r="FI19" s="76">
        <v>0</v>
      </c>
      <c r="FJ19" s="76">
        <v>0</v>
      </c>
      <c r="FK19" s="76">
        <v>0</v>
      </c>
      <c r="FL19" s="76">
        <v>1</v>
      </c>
      <c r="FM19" s="76">
        <v>1</v>
      </c>
      <c r="FN19" s="76">
        <v>1</v>
      </c>
      <c r="FO19" s="76">
        <v>0</v>
      </c>
      <c r="FP19" s="76">
        <v>0</v>
      </c>
      <c r="FQ19" s="76">
        <v>0</v>
      </c>
      <c r="FR19" s="76">
        <v>0</v>
      </c>
      <c r="FS19" s="76">
        <v>1</v>
      </c>
      <c r="FT19" s="76">
        <v>1</v>
      </c>
      <c r="FU19" s="76">
        <v>1</v>
      </c>
      <c r="FV19" s="76">
        <v>1</v>
      </c>
      <c r="FW19" s="76">
        <v>0</v>
      </c>
      <c r="FX19" s="76">
        <v>0</v>
      </c>
      <c r="FY19" s="76">
        <v>0</v>
      </c>
      <c r="FZ19" s="76">
        <v>0</v>
      </c>
      <c r="GA19" s="76">
        <v>0</v>
      </c>
      <c r="GB19" s="76">
        <v>0</v>
      </c>
      <c r="GC19" s="76">
        <v>0</v>
      </c>
      <c r="GD19" s="76">
        <v>0</v>
      </c>
      <c r="GE19" s="76">
        <v>0</v>
      </c>
      <c r="GF19" s="76">
        <v>0</v>
      </c>
      <c r="GG19" s="76">
        <v>0</v>
      </c>
      <c r="GH19" s="76">
        <v>1</v>
      </c>
      <c r="GI19" s="76">
        <v>1</v>
      </c>
      <c r="GJ19" s="76">
        <v>1</v>
      </c>
      <c r="GK19" s="76">
        <v>1</v>
      </c>
      <c r="GL19" s="76">
        <v>1</v>
      </c>
      <c r="GM19" s="76">
        <v>1</v>
      </c>
      <c r="GN19" s="76">
        <v>1</v>
      </c>
      <c r="GO19" s="76">
        <v>0</v>
      </c>
      <c r="GP19" s="76">
        <v>1</v>
      </c>
      <c r="GQ19" s="76">
        <v>1</v>
      </c>
      <c r="GR19" s="76">
        <v>1</v>
      </c>
      <c r="GS19" s="76">
        <v>1</v>
      </c>
      <c r="GT19" s="76">
        <v>0</v>
      </c>
      <c r="GU19" s="76">
        <v>1</v>
      </c>
      <c r="GV19" s="76">
        <v>1</v>
      </c>
      <c r="GW19" s="76">
        <v>1</v>
      </c>
      <c r="GX19" s="76">
        <v>1</v>
      </c>
      <c r="GY19" s="76">
        <v>1</v>
      </c>
      <c r="GZ19" s="76">
        <v>1</v>
      </c>
      <c r="HA19" s="76">
        <v>1</v>
      </c>
      <c r="HB19" s="76">
        <v>0</v>
      </c>
      <c r="HC19" s="76">
        <v>0</v>
      </c>
      <c r="HD19" s="76">
        <v>0</v>
      </c>
      <c r="HE19" s="76">
        <v>1</v>
      </c>
      <c r="HF19" s="77" t="s">
        <v>894</v>
      </c>
    </row>
    <row r="20" spans="1:1018" ht="15.75" customHeight="1" x14ac:dyDescent="0.25">
      <c r="A20" s="31" t="s">
        <v>26</v>
      </c>
      <c r="C20" s="26">
        <v>9</v>
      </c>
      <c r="D20" s="26">
        <v>9</v>
      </c>
      <c r="H20" s="27"/>
      <c r="J20" s="86" t="s">
        <v>525</v>
      </c>
      <c r="K20" s="86"/>
      <c r="M20" s="26">
        <v>3</v>
      </c>
      <c r="N20" s="32">
        <f t="shared" si="0"/>
        <v>114</v>
      </c>
      <c r="O20" s="32">
        <f t="shared" si="1"/>
        <v>60</v>
      </c>
      <c r="P20" s="55">
        <f t="shared" si="2"/>
        <v>29</v>
      </c>
      <c r="Q20" s="66">
        <v>7</v>
      </c>
      <c r="R20" s="66">
        <v>1</v>
      </c>
      <c r="S20" s="66">
        <v>10</v>
      </c>
      <c r="T20" s="66">
        <v>11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56">
        <f t="shared" si="3"/>
        <v>31</v>
      </c>
      <c r="AF20" s="67">
        <v>3</v>
      </c>
      <c r="AG20" s="67">
        <v>3</v>
      </c>
      <c r="AH20" s="67">
        <v>3</v>
      </c>
      <c r="AI20" s="67">
        <v>0</v>
      </c>
      <c r="AJ20" s="67">
        <v>0</v>
      </c>
      <c r="AK20" s="67">
        <v>2</v>
      </c>
      <c r="AL20" s="67">
        <v>0</v>
      </c>
      <c r="AM20" s="67">
        <v>0</v>
      </c>
      <c r="AN20" s="67">
        <v>0</v>
      </c>
      <c r="AO20" s="67">
        <v>0</v>
      </c>
      <c r="AP20" s="67">
        <v>4</v>
      </c>
      <c r="AQ20" s="67">
        <v>4</v>
      </c>
      <c r="AR20" s="67">
        <v>0</v>
      </c>
      <c r="AS20" s="67">
        <v>0</v>
      </c>
      <c r="AT20" s="67">
        <v>3</v>
      </c>
      <c r="AU20" s="67">
        <v>0</v>
      </c>
      <c r="AV20" s="67">
        <v>0</v>
      </c>
      <c r="AW20" s="67">
        <v>0</v>
      </c>
      <c r="AX20" s="67">
        <v>0</v>
      </c>
      <c r="AY20" s="67">
        <v>3</v>
      </c>
      <c r="AZ20" s="67">
        <v>3</v>
      </c>
      <c r="BA20" s="67">
        <v>0</v>
      </c>
      <c r="BB20" s="67">
        <v>0</v>
      </c>
      <c r="BC20" s="67">
        <v>3</v>
      </c>
      <c r="BD20" s="67">
        <v>0</v>
      </c>
      <c r="BE20" s="67">
        <v>0</v>
      </c>
      <c r="BF20" s="67">
        <v>0</v>
      </c>
      <c r="BG20" s="67">
        <v>0</v>
      </c>
      <c r="BH20" s="68">
        <v>5</v>
      </c>
      <c r="BI20" s="68">
        <v>5</v>
      </c>
      <c r="BJ20" s="78">
        <f t="shared" si="4"/>
        <v>54</v>
      </c>
      <c r="BK20" s="83">
        <f t="shared" si="5"/>
        <v>0</v>
      </c>
      <c r="CR20" s="70" t="s">
        <v>891</v>
      </c>
      <c r="CS20" s="71">
        <f t="shared" si="6"/>
        <v>0</v>
      </c>
      <c r="DR20" s="72" t="s">
        <v>892</v>
      </c>
      <c r="DS20" s="74">
        <f t="shared" si="7"/>
        <v>24</v>
      </c>
      <c r="DU20" s="37">
        <v>5</v>
      </c>
      <c r="DV20" s="37">
        <v>5</v>
      </c>
      <c r="DW20" s="37">
        <v>1</v>
      </c>
      <c r="DX20" s="37">
        <v>2</v>
      </c>
      <c r="DY20" s="37" t="s">
        <v>895</v>
      </c>
      <c r="DZ20" s="37">
        <v>2</v>
      </c>
      <c r="EA20" s="37">
        <v>2</v>
      </c>
      <c r="EB20" s="37">
        <v>3</v>
      </c>
      <c r="ED20" s="37">
        <v>2</v>
      </c>
      <c r="EE20" s="37">
        <v>2</v>
      </c>
      <c r="ES20" s="37" t="s">
        <v>893</v>
      </c>
      <c r="ET20" s="75">
        <f t="shared" si="8"/>
        <v>30</v>
      </c>
      <c r="EU20" s="76">
        <v>1</v>
      </c>
      <c r="EV20" s="76">
        <v>0</v>
      </c>
      <c r="EW20" s="76">
        <v>1</v>
      </c>
      <c r="EX20" s="76">
        <v>1</v>
      </c>
      <c r="EY20" s="76">
        <v>1</v>
      </c>
      <c r="EZ20" s="76">
        <v>1</v>
      </c>
      <c r="FA20" s="76">
        <v>0</v>
      </c>
      <c r="FB20" s="76">
        <v>0</v>
      </c>
      <c r="FC20" s="76">
        <v>1</v>
      </c>
      <c r="FD20" s="76">
        <v>1</v>
      </c>
      <c r="FE20" s="76">
        <v>1</v>
      </c>
      <c r="FF20" s="76">
        <v>1</v>
      </c>
      <c r="FG20" s="76">
        <v>0</v>
      </c>
      <c r="FH20" s="76">
        <v>1</v>
      </c>
      <c r="FI20" s="76">
        <v>1</v>
      </c>
      <c r="FJ20" s="76">
        <v>0</v>
      </c>
      <c r="FK20" s="76">
        <v>1</v>
      </c>
      <c r="FL20" s="76">
        <v>1</v>
      </c>
      <c r="FM20" s="76">
        <v>1</v>
      </c>
      <c r="FN20" s="76">
        <v>1</v>
      </c>
      <c r="FO20" s="76">
        <v>0</v>
      </c>
      <c r="FP20" s="76">
        <v>0</v>
      </c>
      <c r="FQ20" s="76">
        <v>0</v>
      </c>
      <c r="FR20" s="76">
        <v>1</v>
      </c>
      <c r="FS20" s="76">
        <v>0</v>
      </c>
      <c r="FT20" s="76">
        <v>0</v>
      </c>
      <c r="FU20" s="76">
        <v>0</v>
      </c>
      <c r="FV20" s="76">
        <v>0</v>
      </c>
      <c r="FW20" s="76">
        <v>0</v>
      </c>
      <c r="FX20" s="76">
        <v>0</v>
      </c>
      <c r="FY20" s="76">
        <v>0</v>
      </c>
      <c r="FZ20" s="76">
        <v>0</v>
      </c>
      <c r="GA20" s="76">
        <v>0</v>
      </c>
      <c r="GB20" s="76">
        <v>0</v>
      </c>
      <c r="GC20" s="76">
        <v>0</v>
      </c>
      <c r="GD20" s="76">
        <v>0</v>
      </c>
      <c r="GE20" s="76">
        <v>0</v>
      </c>
      <c r="GF20" s="76">
        <v>0</v>
      </c>
      <c r="GG20" s="76">
        <v>0</v>
      </c>
      <c r="GH20" s="76">
        <v>1</v>
      </c>
      <c r="GI20" s="76">
        <v>1</v>
      </c>
      <c r="GJ20" s="76">
        <v>1</v>
      </c>
      <c r="GK20" s="76">
        <v>0</v>
      </c>
      <c r="GL20" s="76">
        <v>1</v>
      </c>
      <c r="GM20" s="76">
        <v>1</v>
      </c>
      <c r="GN20" s="76">
        <v>1</v>
      </c>
      <c r="GO20" s="76">
        <v>0</v>
      </c>
      <c r="GP20" s="76">
        <v>0</v>
      </c>
      <c r="GQ20" s="76">
        <v>1</v>
      </c>
      <c r="GR20" s="76">
        <v>1</v>
      </c>
      <c r="GS20" s="76">
        <v>1</v>
      </c>
      <c r="GT20" s="76">
        <v>0</v>
      </c>
      <c r="GU20" s="76">
        <v>1</v>
      </c>
      <c r="GV20" s="76">
        <v>1</v>
      </c>
      <c r="GW20" s="76">
        <v>1</v>
      </c>
      <c r="GX20" s="76">
        <v>1</v>
      </c>
      <c r="GY20" s="76">
        <v>0</v>
      </c>
      <c r="GZ20" s="76">
        <v>0</v>
      </c>
      <c r="HA20" s="76">
        <v>1</v>
      </c>
      <c r="HB20" s="76">
        <v>0</v>
      </c>
      <c r="HC20" s="76">
        <v>0</v>
      </c>
      <c r="HD20" s="76">
        <v>0</v>
      </c>
      <c r="HE20" s="76">
        <v>0</v>
      </c>
      <c r="HF20" s="77" t="s">
        <v>894</v>
      </c>
    </row>
    <row r="21" spans="1:1018" ht="15.75" customHeight="1" x14ac:dyDescent="0.25">
      <c r="A21" s="31" t="s">
        <v>33</v>
      </c>
      <c r="C21" s="26">
        <v>8</v>
      </c>
      <c r="D21" s="26">
        <v>9</v>
      </c>
      <c r="H21" s="27"/>
      <c r="J21" s="86" t="s">
        <v>550</v>
      </c>
      <c r="K21" s="86"/>
      <c r="M21" s="26">
        <v>3</v>
      </c>
      <c r="N21" s="32">
        <f t="shared" si="0"/>
        <v>103</v>
      </c>
      <c r="O21" s="32">
        <f t="shared" si="1"/>
        <v>30</v>
      </c>
      <c r="P21" s="55">
        <f t="shared" si="2"/>
        <v>19</v>
      </c>
      <c r="Q21" s="66">
        <v>7</v>
      </c>
      <c r="R21" s="66">
        <v>1</v>
      </c>
      <c r="S21" s="66">
        <v>0</v>
      </c>
      <c r="T21" s="66">
        <v>11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56">
        <f t="shared" si="3"/>
        <v>11</v>
      </c>
      <c r="AF21" s="67">
        <v>3</v>
      </c>
      <c r="AG21" s="67">
        <v>0</v>
      </c>
      <c r="AH21" s="67">
        <v>0</v>
      </c>
      <c r="AI21" s="67">
        <v>0</v>
      </c>
      <c r="AJ21" s="67">
        <v>0</v>
      </c>
      <c r="AK21" s="67">
        <v>2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3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3</v>
      </c>
      <c r="BD21" s="67">
        <v>0</v>
      </c>
      <c r="BE21" s="67">
        <v>0</v>
      </c>
      <c r="BF21" s="67">
        <v>0</v>
      </c>
      <c r="BG21" s="67">
        <v>0</v>
      </c>
      <c r="BH21" s="68">
        <v>51</v>
      </c>
      <c r="BI21" s="68">
        <v>51</v>
      </c>
      <c r="BJ21" s="78">
        <f t="shared" si="4"/>
        <v>73</v>
      </c>
      <c r="BK21" s="83">
        <f t="shared" si="5"/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70" t="s">
        <v>897</v>
      </c>
      <c r="CS21" s="71">
        <f t="shared" si="6"/>
        <v>0</v>
      </c>
      <c r="CU21" s="73">
        <v>0</v>
      </c>
      <c r="CV21" s="73">
        <v>0</v>
      </c>
      <c r="CW21" s="73">
        <v>0</v>
      </c>
      <c r="CX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2" t="s">
        <v>892</v>
      </c>
      <c r="DS21" s="74">
        <f t="shared" si="7"/>
        <v>30</v>
      </c>
      <c r="DU21" s="37">
        <v>2</v>
      </c>
      <c r="DV21" s="37">
        <v>5</v>
      </c>
      <c r="DW21" s="37">
        <v>2</v>
      </c>
      <c r="DX21" s="37">
        <v>0</v>
      </c>
      <c r="DY21" s="37">
        <v>0</v>
      </c>
      <c r="DZ21" s="37">
        <v>0</v>
      </c>
      <c r="EA21" s="37">
        <v>0</v>
      </c>
      <c r="EB21" s="37">
        <v>2</v>
      </c>
      <c r="EC21" s="37">
        <v>0</v>
      </c>
      <c r="ED21" s="37">
        <v>1</v>
      </c>
      <c r="EE21" s="37">
        <v>1</v>
      </c>
      <c r="EG21" s="37">
        <v>0</v>
      </c>
      <c r="EH21" s="37">
        <v>0</v>
      </c>
      <c r="EI21" s="37">
        <v>1</v>
      </c>
      <c r="EJ21" s="37">
        <v>0</v>
      </c>
      <c r="EK21" s="37">
        <v>2</v>
      </c>
      <c r="EL21" s="37">
        <v>4</v>
      </c>
      <c r="EM21" s="37">
        <v>0</v>
      </c>
      <c r="EN21" s="37">
        <v>8</v>
      </c>
      <c r="EO21" s="37">
        <v>1</v>
      </c>
      <c r="EP21" s="37">
        <v>0</v>
      </c>
      <c r="EQ21" s="37">
        <v>1</v>
      </c>
      <c r="ER21" s="37">
        <v>0</v>
      </c>
      <c r="ES21" s="37" t="s">
        <v>898</v>
      </c>
      <c r="ET21" s="75">
        <f t="shared" si="8"/>
        <v>43</v>
      </c>
      <c r="EU21" s="76">
        <v>1</v>
      </c>
      <c r="EV21" s="76">
        <v>1</v>
      </c>
      <c r="EW21" s="76">
        <v>1</v>
      </c>
      <c r="EX21" s="76">
        <v>1</v>
      </c>
      <c r="EY21" s="76">
        <v>1</v>
      </c>
      <c r="EZ21" s="76">
        <v>1</v>
      </c>
      <c r="FA21" s="76">
        <v>1</v>
      </c>
      <c r="FB21" s="76">
        <v>1</v>
      </c>
      <c r="FC21" s="76">
        <v>1</v>
      </c>
      <c r="FD21" s="76">
        <v>1</v>
      </c>
      <c r="FE21" s="76">
        <v>1</v>
      </c>
      <c r="FF21" s="76">
        <v>1</v>
      </c>
      <c r="FG21" s="76">
        <v>1</v>
      </c>
      <c r="FH21" s="76">
        <v>1</v>
      </c>
      <c r="FI21" s="76">
        <v>1</v>
      </c>
      <c r="FJ21" s="76">
        <v>1</v>
      </c>
      <c r="FK21" s="76">
        <v>1</v>
      </c>
      <c r="FL21" s="76">
        <v>1</v>
      </c>
      <c r="FM21" s="76">
        <v>1</v>
      </c>
      <c r="FN21" s="76">
        <v>1</v>
      </c>
      <c r="FO21" s="76">
        <v>1</v>
      </c>
      <c r="FP21" s="76">
        <v>1</v>
      </c>
      <c r="FQ21" s="76">
        <v>1</v>
      </c>
      <c r="FR21" s="76">
        <v>1</v>
      </c>
      <c r="FS21" s="76">
        <v>0</v>
      </c>
      <c r="FT21" s="76">
        <v>0</v>
      </c>
      <c r="FU21" s="76">
        <v>0</v>
      </c>
      <c r="FV21" s="76">
        <v>0</v>
      </c>
      <c r="FW21" s="76">
        <v>0</v>
      </c>
      <c r="FX21" s="76">
        <v>0</v>
      </c>
      <c r="FY21" s="76">
        <v>0</v>
      </c>
      <c r="FZ21" s="76">
        <v>0</v>
      </c>
      <c r="GA21" s="76">
        <v>0</v>
      </c>
      <c r="GB21" s="76">
        <v>0</v>
      </c>
      <c r="GC21" s="76">
        <v>0</v>
      </c>
      <c r="GD21" s="76">
        <v>0</v>
      </c>
      <c r="GE21" s="76">
        <v>0</v>
      </c>
      <c r="GF21" s="76">
        <v>0</v>
      </c>
      <c r="GG21" s="76">
        <v>0</v>
      </c>
      <c r="GH21" s="76">
        <v>1</v>
      </c>
      <c r="GI21" s="76">
        <v>1</v>
      </c>
      <c r="GJ21" s="76">
        <v>1</v>
      </c>
      <c r="GK21" s="76">
        <v>0</v>
      </c>
      <c r="GL21" s="76">
        <v>1</v>
      </c>
      <c r="GM21" s="76">
        <v>1</v>
      </c>
      <c r="GN21" s="76">
        <v>1</v>
      </c>
      <c r="GO21" s="76">
        <v>1</v>
      </c>
      <c r="GP21" s="76">
        <v>0</v>
      </c>
      <c r="GQ21" s="76">
        <v>1</v>
      </c>
      <c r="GR21" s="76">
        <v>1</v>
      </c>
      <c r="GS21" s="76">
        <v>1</v>
      </c>
      <c r="GT21" s="76">
        <v>1</v>
      </c>
      <c r="GU21" s="76">
        <v>1</v>
      </c>
      <c r="GV21" s="76">
        <v>1</v>
      </c>
      <c r="GW21" s="76">
        <v>1</v>
      </c>
      <c r="GX21" s="76">
        <v>1</v>
      </c>
      <c r="GY21" s="76">
        <v>0</v>
      </c>
      <c r="GZ21" s="76">
        <v>0</v>
      </c>
      <c r="HA21" s="76">
        <v>1</v>
      </c>
      <c r="HB21" s="76">
        <v>1</v>
      </c>
      <c r="HC21" s="76">
        <v>1</v>
      </c>
      <c r="HD21" s="76">
        <v>1</v>
      </c>
      <c r="HE21" s="76">
        <v>0</v>
      </c>
      <c r="HF21" s="77" t="s">
        <v>894</v>
      </c>
    </row>
    <row r="22" spans="1:1018" ht="15.75" customHeight="1" x14ac:dyDescent="0.25">
      <c r="A22" s="31" t="s">
        <v>427</v>
      </c>
      <c r="C22" s="26">
        <v>8</v>
      </c>
      <c r="D22" s="26">
        <v>9</v>
      </c>
      <c r="E22" s="30"/>
      <c r="H22" s="27"/>
      <c r="J22" s="86" t="s">
        <v>520</v>
      </c>
      <c r="K22" s="86"/>
      <c r="M22" s="26">
        <v>3</v>
      </c>
      <c r="N22" s="32">
        <f t="shared" si="0"/>
        <v>99</v>
      </c>
      <c r="O22" s="32">
        <f t="shared" si="1"/>
        <v>68</v>
      </c>
      <c r="P22" s="55">
        <f t="shared" si="2"/>
        <v>65</v>
      </c>
      <c r="Q22" s="66">
        <v>7</v>
      </c>
      <c r="R22" s="66">
        <v>1</v>
      </c>
      <c r="S22" s="66">
        <v>10</v>
      </c>
      <c r="T22" s="66">
        <v>11</v>
      </c>
      <c r="U22" s="66">
        <v>1</v>
      </c>
      <c r="V22" s="66">
        <v>0</v>
      </c>
      <c r="W22" s="66">
        <v>0</v>
      </c>
      <c r="X22" s="66">
        <v>15</v>
      </c>
      <c r="Y22" s="66">
        <v>5</v>
      </c>
      <c r="Z22" s="66">
        <v>0</v>
      </c>
      <c r="AA22" s="66">
        <v>0</v>
      </c>
      <c r="AB22" s="66">
        <v>15</v>
      </c>
      <c r="AC22" s="66">
        <v>0</v>
      </c>
      <c r="AD22" s="66">
        <v>0</v>
      </c>
      <c r="AE22" s="56">
        <f t="shared" si="3"/>
        <v>3</v>
      </c>
      <c r="AF22" s="67">
        <v>3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8">
        <v>11</v>
      </c>
      <c r="BI22" s="68">
        <v>11</v>
      </c>
      <c r="BJ22" s="78">
        <f t="shared" si="4"/>
        <v>31</v>
      </c>
      <c r="BK22" s="83">
        <f t="shared" si="5"/>
        <v>17</v>
      </c>
      <c r="BM22" s="67">
        <v>1</v>
      </c>
      <c r="BN22" s="67">
        <v>1</v>
      </c>
      <c r="BO22" s="67">
        <v>1</v>
      </c>
      <c r="BP22" s="67">
        <v>1</v>
      </c>
      <c r="BQ22" s="67">
        <v>1</v>
      </c>
      <c r="BR22" s="67">
        <v>1</v>
      </c>
      <c r="BT22" s="67">
        <v>1</v>
      </c>
      <c r="BU22" s="67">
        <v>1</v>
      </c>
      <c r="BV22" s="67">
        <v>2</v>
      </c>
      <c r="CA22" s="67">
        <v>1</v>
      </c>
      <c r="CB22" s="67">
        <v>1</v>
      </c>
      <c r="CG22" s="67">
        <v>5</v>
      </c>
      <c r="CR22" s="70" t="s">
        <v>891</v>
      </c>
      <c r="CS22" s="71">
        <f t="shared" si="6"/>
        <v>0</v>
      </c>
      <c r="DR22" s="72" t="s">
        <v>892</v>
      </c>
      <c r="DS22" s="74">
        <f t="shared" si="7"/>
        <v>0</v>
      </c>
      <c r="ES22" s="37" t="s">
        <v>893</v>
      </c>
      <c r="ET22" s="75">
        <f t="shared" si="8"/>
        <v>14</v>
      </c>
      <c r="EU22" s="76">
        <v>1</v>
      </c>
      <c r="EV22" s="76">
        <v>1</v>
      </c>
      <c r="EW22" s="76">
        <v>0</v>
      </c>
      <c r="EX22" s="76">
        <v>0</v>
      </c>
      <c r="EY22" s="76">
        <v>0</v>
      </c>
      <c r="EZ22" s="76">
        <v>0</v>
      </c>
      <c r="FA22" s="76">
        <v>0</v>
      </c>
      <c r="FB22" s="76">
        <v>1</v>
      </c>
      <c r="FC22" s="76">
        <v>1</v>
      </c>
      <c r="FD22" s="76">
        <v>0</v>
      </c>
      <c r="FE22" s="76">
        <v>0</v>
      </c>
      <c r="FF22" s="76">
        <v>0</v>
      </c>
      <c r="FG22" s="76">
        <v>0</v>
      </c>
      <c r="FH22" s="76">
        <v>0</v>
      </c>
      <c r="FI22" s="76">
        <v>0</v>
      </c>
      <c r="FJ22" s="76">
        <v>0</v>
      </c>
      <c r="FK22" s="76">
        <v>1</v>
      </c>
      <c r="FL22" s="76">
        <v>1</v>
      </c>
      <c r="FM22" s="76">
        <v>1</v>
      </c>
      <c r="FN22" s="76">
        <v>0</v>
      </c>
      <c r="FO22" s="76">
        <v>1</v>
      </c>
      <c r="FP22" s="76">
        <v>0</v>
      </c>
      <c r="FQ22" s="76">
        <v>0</v>
      </c>
      <c r="FR22" s="76">
        <v>0</v>
      </c>
      <c r="FS22" s="76">
        <v>0</v>
      </c>
      <c r="FT22" s="76">
        <v>0</v>
      </c>
      <c r="FU22" s="76">
        <v>0</v>
      </c>
      <c r="FV22" s="76">
        <v>0</v>
      </c>
      <c r="FW22" s="76">
        <v>0</v>
      </c>
      <c r="FX22" s="76">
        <v>1</v>
      </c>
      <c r="FY22" s="76">
        <v>1</v>
      </c>
      <c r="FZ22" s="76">
        <v>0</v>
      </c>
      <c r="GA22" s="76">
        <v>0</v>
      </c>
      <c r="GB22" s="76">
        <v>0</v>
      </c>
      <c r="GC22" s="76">
        <v>0</v>
      </c>
      <c r="GD22" s="76">
        <v>0</v>
      </c>
      <c r="GE22" s="76">
        <v>0</v>
      </c>
      <c r="GF22" s="76">
        <v>0</v>
      </c>
      <c r="GG22" s="76">
        <v>0</v>
      </c>
      <c r="GH22" s="76">
        <v>1</v>
      </c>
      <c r="GI22" s="76">
        <v>1</v>
      </c>
      <c r="GJ22" s="76">
        <v>0</v>
      </c>
      <c r="GK22" s="76">
        <v>0</v>
      </c>
      <c r="GL22" s="76">
        <v>0</v>
      </c>
      <c r="GM22" s="76">
        <v>0</v>
      </c>
      <c r="GN22" s="76">
        <v>0</v>
      </c>
      <c r="GO22" s="76">
        <v>0</v>
      </c>
      <c r="GP22" s="76">
        <v>0</v>
      </c>
      <c r="GQ22" s="76">
        <v>0</v>
      </c>
      <c r="GR22" s="76">
        <v>0</v>
      </c>
      <c r="GS22" s="76">
        <v>0</v>
      </c>
      <c r="GT22" s="76">
        <v>0</v>
      </c>
      <c r="GU22" s="76">
        <v>0</v>
      </c>
      <c r="GV22" s="76">
        <v>0</v>
      </c>
      <c r="GW22" s="76">
        <v>0</v>
      </c>
      <c r="GX22" s="76">
        <v>1</v>
      </c>
      <c r="GY22" s="76">
        <v>0</v>
      </c>
      <c r="GZ22" s="76">
        <v>1</v>
      </c>
      <c r="HA22" s="76">
        <v>0</v>
      </c>
      <c r="HB22" s="76">
        <v>0</v>
      </c>
      <c r="HC22" s="76">
        <v>0</v>
      </c>
      <c r="HD22" s="76">
        <v>0</v>
      </c>
      <c r="HE22" s="76">
        <v>0</v>
      </c>
      <c r="HF22" s="77" t="s">
        <v>894</v>
      </c>
    </row>
    <row r="23" spans="1:1018" ht="15.75" customHeight="1" x14ac:dyDescent="0.25">
      <c r="A23" s="31" t="s">
        <v>354</v>
      </c>
      <c r="C23" s="26">
        <v>9</v>
      </c>
      <c r="D23" s="26">
        <v>9</v>
      </c>
      <c r="H23" s="27"/>
      <c r="J23" s="86" t="s">
        <v>537</v>
      </c>
      <c r="K23" s="86"/>
      <c r="M23" s="26">
        <v>3</v>
      </c>
      <c r="N23" s="32">
        <f t="shared" si="0"/>
        <v>85</v>
      </c>
      <c r="O23" s="32">
        <f t="shared" si="1"/>
        <v>40</v>
      </c>
      <c r="P23" s="55">
        <f t="shared" si="2"/>
        <v>29</v>
      </c>
      <c r="Q23" s="66">
        <v>7</v>
      </c>
      <c r="R23" s="66">
        <v>0</v>
      </c>
      <c r="S23" s="66">
        <v>10</v>
      </c>
      <c r="T23" s="66">
        <v>11</v>
      </c>
      <c r="U23" s="66">
        <v>1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56">
        <f t="shared" si="3"/>
        <v>11</v>
      </c>
      <c r="AF23" s="67">
        <v>3</v>
      </c>
      <c r="AG23" s="67">
        <v>0</v>
      </c>
      <c r="AH23" s="67">
        <v>0</v>
      </c>
      <c r="AI23" s="67">
        <v>0</v>
      </c>
      <c r="AJ23" s="67">
        <v>0</v>
      </c>
      <c r="AK23" s="67">
        <v>2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3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3</v>
      </c>
      <c r="BD23" s="67">
        <v>0</v>
      </c>
      <c r="BE23" s="67">
        <v>0</v>
      </c>
      <c r="BF23" s="67">
        <v>0</v>
      </c>
      <c r="BG23" s="67">
        <v>0</v>
      </c>
      <c r="BH23" s="68">
        <v>64</v>
      </c>
      <c r="BI23" s="68">
        <v>64</v>
      </c>
      <c r="BJ23" s="78">
        <f t="shared" si="4"/>
        <v>45</v>
      </c>
      <c r="BK23" s="83">
        <f t="shared" si="5"/>
        <v>4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1</v>
      </c>
      <c r="BV23" s="67">
        <v>2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1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70" t="s">
        <v>897</v>
      </c>
      <c r="CS23" s="71">
        <f t="shared" si="6"/>
        <v>0</v>
      </c>
      <c r="CU23" s="73">
        <v>0</v>
      </c>
      <c r="DR23" s="72" t="s">
        <v>899</v>
      </c>
      <c r="DS23" s="74">
        <f t="shared" si="7"/>
        <v>41</v>
      </c>
      <c r="DU23" s="37">
        <v>5</v>
      </c>
      <c r="DV23" s="37">
        <v>5</v>
      </c>
      <c r="DW23" s="37">
        <v>3</v>
      </c>
      <c r="DX23" s="37">
        <v>2</v>
      </c>
      <c r="DY23" s="37">
        <v>2</v>
      </c>
      <c r="DZ23" s="37">
        <v>2</v>
      </c>
      <c r="EA23" s="37">
        <v>3</v>
      </c>
      <c r="EB23" s="37">
        <v>6</v>
      </c>
      <c r="EC23" s="37">
        <v>3</v>
      </c>
      <c r="ED23" s="37">
        <v>4</v>
      </c>
      <c r="EE23" s="37">
        <v>4</v>
      </c>
      <c r="EG23" s="37">
        <v>0</v>
      </c>
      <c r="EH23" s="37">
        <v>0</v>
      </c>
      <c r="EI23" s="37">
        <v>1</v>
      </c>
      <c r="EJ23" s="37">
        <v>0</v>
      </c>
      <c r="EK23" s="37">
        <v>1</v>
      </c>
      <c r="EL23" s="37">
        <v>0</v>
      </c>
      <c r="EM23" s="37">
        <v>0</v>
      </c>
      <c r="EN23" s="37">
        <v>0</v>
      </c>
      <c r="EO23" s="37">
        <v>0</v>
      </c>
      <c r="EP23" s="37">
        <v>0</v>
      </c>
      <c r="EQ23" s="37">
        <v>0</v>
      </c>
      <c r="ER23" s="37">
        <v>0</v>
      </c>
      <c r="ES23" s="37" t="s">
        <v>898</v>
      </c>
      <c r="ET23" s="75">
        <f t="shared" si="8"/>
        <v>0</v>
      </c>
      <c r="EU23" s="76">
        <v>0</v>
      </c>
      <c r="EV23" s="76">
        <v>0</v>
      </c>
      <c r="EW23" s="76">
        <v>0</v>
      </c>
      <c r="EX23" s="76">
        <v>0</v>
      </c>
      <c r="EY23" s="76">
        <v>0</v>
      </c>
      <c r="EZ23" s="76">
        <v>0</v>
      </c>
      <c r="FA23" s="76">
        <v>0</v>
      </c>
      <c r="FB23" s="76">
        <v>0</v>
      </c>
      <c r="FC23" s="76">
        <v>0</v>
      </c>
      <c r="FD23" s="76">
        <v>0</v>
      </c>
      <c r="FE23" s="76">
        <v>0</v>
      </c>
      <c r="FF23" s="76">
        <v>0</v>
      </c>
      <c r="FG23" s="76">
        <v>0</v>
      </c>
      <c r="FH23" s="76">
        <v>0</v>
      </c>
      <c r="FI23" s="76">
        <v>0</v>
      </c>
      <c r="FJ23" s="76">
        <v>0</v>
      </c>
      <c r="FK23" s="76">
        <v>0</v>
      </c>
      <c r="FL23" s="76">
        <v>0</v>
      </c>
      <c r="FM23" s="76">
        <v>0</v>
      </c>
      <c r="FN23" s="76">
        <v>0</v>
      </c>
      <c r="FO23" s="76">
        <v>0</v>
      </c>
      <c r="FP23" s="76">
        <v>0</v>
      </c>
      <c r="FQ23" s="76">
        <v>0</v>
      </c>
      <c r="FR23" s="76">
        <v>0</v>
      </c>
      <c r="FS23" s="76">
        <v>0</v>
      </c>
      <c r="FT23" s="76">
        <v>0</v>
      </c>
      <c r="FU23" s="76">
        <v>0</v>
      </c>
      <c r="FV23" s="76">
        <v>0</v>
      </c>
      <c r="FW23" s="76">
        <v>0</v>
      </c>
      <c r="FX23" s="76">
        <v>0</v>
      </c>
      <c r="FY23" s="76">
        <v>0</v>
      </c>
      <c r="FZ23" s="76">
        <v>0</v>
      </c>
      <c r="GA23" s="76">
        <v>0</v>
      </c>
      <c r="GB23" s="76">
        <v>0</v>
      </c>
      <c r="GC23" s="76">
        <v>0</v>
      </c>
      <c r="GD23" s="76">
        <v>0</v>
      </c>
      <c r="GE23" s="76">
        <v>0</v>
      </c>
      <c r="GF23" s="76">
        <v>0</v>
      </c>
      <c r="GG23" s="76">
        <v>0</v>
      </c>
      <c r="GH23" s="76">
        <v>0</v>
      </c>
      <c r="GI23" s="76">
        <v>0</v>
      </c>
      <c r="GJ23" s="76">
        <v>0</v>
      </c>
      <c r="GK23" s="76">
        <v>0</v>
      </c>
      <c r="GL23" s="76">
        <v>0</v>
      </c>
      <c r="GM23" s="76">
        <v>0</v>
      </c>
      <c r="GN23" s="76">
        <v>0</v>
      </c>
      <c r="GO23" s="76">
        <v>0</v>
      </c>
      <c r="GP23" s="76">
        <v>0</v>
      </c>
      <c r="GQ23" s="76">
        <v>0</v>
      </c>
      <c r="GR23" s="76">
        <v>0</v>
      </c>
      <c r="GS23" s="76">
        <v>0</v>
      </c>
      <c r="GT23" s="76">
        <v>0</v>
      </c>
      <c r="GU23" s="76">
        <v>0</v>
      </c>
      <c r="GV23" s="76">
        <v>0</v>
      </c>
      <c r="GW23" s="76">
        <v>0</v>
      </c>
      <c r="GX23" s="76">
        <v>0</v>
      </c>
      <c r="GY23" s="76">
        <v>0</v>
      </c>
      <c r="GZ23" s="76">
        <v>0</v>
      </c>
      <c r="HA23" s="76">
        <v>0</v>
      </c>
      <c r="HB23" s="76">
        <v>0</v>
      </c>
      <c r="HC23" s="76">
        <v>0</v>
      </c>
      <c r="HD23" s="76">
        <v>0</v>
      </c>
      <c r="HE23" s="76">
        <v>0</v>
      </c>
      <c r="HF23" s="77" t="s">
        <v>894</v>
      </c>
    </row>
    <row r="24" spans="1:1018" ht="15.75" customHeight="1" x14ac:dyDescent="0.25">
      <c r="A24" s="31" t="s">
        <v>353</v>
      </c>
      <c r="C24" s="26">
        <v>9</v>
      </c>
      <c r="D24" s="26">
        <v>9</v>
      </c>
      <c r="H24" s="27"/>
      <c r="J24" s="86" t="s">
        <v>540</v>
      </c>
      <c r="K24" s="86"/>
      <c r="M24" s="26">
        <v>3</v>
      </c>
      <c r="N24" s="32">
        <f t="shared" si="0"/>
        <v>83</v>
      </c>
      <c r="O24" s="32">
        <f t="shared" si="1"/>
        <v>39</v>
      </c>
      <c r="P24" s="55">
        <f t="shared" si="2"/>
        <v>28</v>
      </c>
      <c r="Q24" s="66">
        <v>7</v>
      </c>
      <c r="R24" s="66">
        <v>0</v>
      </c>
      <c r="S24" s="66">
        <v>10</v>
      </c>
      <c r="T24" s="66">
        <v>11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56">
        <f t="shared" si="3"/>
        <v>11</v>
      </c>
      <c r="AF24" s="67">
        <v>3</v>
      </c>
      <c r="AG24" s="67">
        <v>0</v>
      </c>
      <c r="AH24" s="67">
        <v>0</v>
      </c>
      <c r="AI24" s="67">
        <v>0</v>
      </c>
      <c r="AJ24" s="67">
        <v>0</v>
      </c>
      <c r="AK24" s="67">
        <v>2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3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3</v>
      </c>
      <c r="BD24" s="67">
        <v>0</v>
      </c>
      <c r="BE24" s="67">
        <v>0</v>
      </c>
      <c r="BF24" s="67">
        <v>0</v>
      </c>
      <c r="BG24" s="67">
        <v>0</v>
      </c>
      <c r="BH24" s="68">
        <v>52</v>
      </c>
      <c r="BI24" s="68">
        <v>52</v>
      </c>
      <c r="BJ24" s="78">
        <f t="shared" si="4"/>
        <v>44</v>
      </c>
      <c r="BK24" s="83">
        <f t="shared" si="5"/>
        <v>3</v>
      </c>
      <c r="BL24" s="67">
        <v>0</v>
      </c>
      <c r="BM24" s="67">
        <v>0</v>
      </c>
      <c r="BN24" s="67">
        <v>0</v>
      </c>
      <c r="BO24" s="67">
        <v>0</v>
      </c>
      <c r="BP24" s="67">
        <v>1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1</v>
      </c>
      <c r="CB24" s="67">
        <v>1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70" t="s">
        <v>897</v>
      </c>
      <c r="CS24" s="71">
        <f t="shared" si="6"/>
        <v>6</v>
      </c>
      <c r="CU24" s="73">
        <v>6</v>
      </c>
      <c r="CV24" s="73">
        <v>0</v>
      </c>
      <c r="CW24" s="73">
        <v>0</v>
      </c>
      <c r="CX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2" t="s">
        <v>892</v>
      </c>
      <c r="DS24" s="74">
        <f t="shared" si="7"/>
        <v>35</v>
      </c>
      <c r="DU24" s="37">
        <v>4</v>
      </c>
      <c r="DV24" s="37">
        <v>4</v>
      </c>
      <c r="DW24" s="37">
        <v>1</v>
      </c>
      <c r="DX24" s="37">
        <v>2</v>
      </c>
      <c r="DY24" s="37">
        <v>2</v>
      </c>
      <c r="DZ24" s="37">
        <v>2</v>
      </c>
      <c r="EA24" s="37">
        <v>3</v>
      </c>
      <c r="EB24" s="37">
        <v>2</v>
      </c>
      <c r="EC24" s="37">
        <v>2</v>
      </c>
      <c r="ED24" s="37">
        <v>3</v>
      </c>
      <c r="EE24" s="37">
        <v>5</v>
      </c>
      <c r="EG24" s="37">
        <v>1</v>
      </c>
      <c r="EH24" s="37">
        <v>0</v>
      </c>
      <c r="EI24" s="37">
        <v>1</v>
      </c>
      <c r="EJ24" s="37">
        <v>0</v>
      </c>
      <c r="EK24" s="37">
        <v>2</v>
      </c>
      <c r="EL24" s="37">
        <v>0</v>
      </c>
      <c r="EM24" s="37">
        <v>0</v>
      </c>
      <c r="EN24" s="37">
        <v>0</v>
      </c>
      <c r="EO24" s="37">
        <v>1</v>
      </c>
      <c r="EP24" s="37">
        <v>0</v>
      </c>
      <c r="EQ24" s="37">
        <v>0</v>
      </c>
      <c r="ER24" s="37">
        <v>0</v>
      </c>
      <c r="ES24" s="37" t="s">
        <v>898</v>
      </c>
      <c r="ET24" s="75">
        <f t="shared" si="8"/>
        <v>0</v>
      </c>
      <c r="EU24" s="76">
        <v>0</v>
      </c>
      <c r="EV24" s="76">
        <v>0</v>
      </c>
      <c r="EW24" s="76">
        <v>0</v>
      </c>
      <c r="EX24" s="76">
        <v>0</v>
      </c>
      <c r="EY24" s="76">
        <v>0</v>
      </c>
      <c r="EZ24" s="76">
        <v>0</v>
      </c>
      <c r="FA24" s="76">
        <v>0</v>
      </c>
      <c r="FB24" s="76">
        <v>0</v>
      </c>
      <c r="FC24" s="76">
        <v>0</v>
      </c>
      <c r="FD24" s="76">
        <v>0</v>
      </c>
      <c r="FE24" s="76">
        <v>0</v>
      </c>
      <c r="FF24" s="76">
        <v>0</v>
      </c>
      <c r="FG24" s="76">
        <v>0</v>
      </c>
      <c r="FH24" s="76">
        <v>0</v>
      </c>
      <c r="FI24" s="76">
        <v>0</v>
      </c>
      <c r="FJ24" s="76">
        <v>0</v>
      </c>
      <c r="FK24" s="76">
        <v>0</v>
      </c>
      <c r="FL24" s="76">
        <v>0</v>
      </c>
      <c r="FM24" s="76">
        <v>0</v>
      </c>
      <c r="FN24" s="76">
        <v>0</v>
      </c>
      <c r="FO24" s="76">
        <v>0</v>
      </c>
      <c r="FP24" s="76">
        <v>0</v>
      </c>
      <c r="FQ24" s="76">
        <v>0</v>
      </c>
      <c r="FR24" s="76">
        <v>0</v>
      </c>
      <c r="FS24" s="76">
        <v>0</v>
      </c>
      <c r="FT24" s="76">
        <v>0</v>
      </c>
      <c r="FU24" s="76">
        <v>0</v>
      </c>
      <c r="FV24" s="76">
        <v>0</v>
      </c>
      <c r="FW24" s="76">
        <v>0</v>
      </c>
      <c r="FX24" s="76">
        <v>0</v>
      </c>
      <c r="FY24" s="76">
        <v>0</v>
      </c>
      <c r="FZ24" s="76">
        <v>0</v>
      </c>
      <c r="GA24" s="76">
        <v>0</v>
      </c>
      <c r="GB24" s="76">
        <v>0</v>
      </c>
      <c r="GC24" s="76">
        <v>0</v>
      </c>
      <c r="GD24" s="76">
        <v>0</v>
      </c>
      <c r="GE24" s="76">
        <v>0</v>
      </c>
      <c r="GF24" s="76">
        <v>0</v>
      </c>
      <c r="GG24" s="76">
        <v>0</v>
      </c>
      <c r="GH24" s="76">
        <v>0</v>
      </c>
      <c r="GI24" s="76">
        <v>0</v>
      </c>
      <c r="GJ24" s="76">
        <v>0</v>
      </c>
      <c r="GK24" s="76">
        <v>0</v>
      </c>
      <c r="GL24" s="76">
        <v>0</v>
      </c>
      <c r="GM24" s="76">
        <v>0</v>
      </c>
      <c r="GN24" s="76">
        <v>0</v>
      </c>
      <c r="GO24" s="76">
        <v>0</v>
      </c>
      <c r="GP24" s="76">
        <v>0</v>
      </c>
      <c r="GQ24" s="76">
        <v>0</v>
      </c>
      <c r="GR24" s="76">
        <v>0</v>
      </c>
      <c r="GS24" s="76">
        <v>0</v>
      </c>
      <c r="GT24" s="76">
        <v>0</v>
      </c>
      <c r="GU24" s="76">
        <v>0</v>
      </c>
      <c r="GV24" s="76">
        <v>0</v>
      </c>
      <c r="GW24" s="76">
        <v>0</v>
      </c>
      <c r="GX24" s="76">
        <v>0</v>
      </c>
      <c r="GY24" s="76">
        <v>0</v>
      </c>
      <c r="GZ24" s="76">
        <v>0</v>
      </c>
      <c r="HA24" s="76">
        <v>0</v>
      </c>
      <c r="HB24" s="76">
        <v>0</v>
      </c>
      <c r="HC24" s="76">
        <v>0</v>
      </c>
      <c r="HD24" s="76">
        <v>0</v>
      </c>
      <c r="HE24" s="76">
        <v>0</v>
      </c>
      <c r="HF24" s="77" t="s">
        <v>894</v>
      </c>
    </row>
    <row r="25" spans="1:1018" ht="15.75" customHeight="1" x14ac:dyDescent="0.25">
      <c r="A25" s="31" t="s">
        <v>97</v>
      </c>
      <c r="C25" s="26">
        <v>8</v>
      </c>
      <c r="D25" s="26">
        <v>9</v>
      </c>
      <c r="H25" s="27"/>
      <c r="J25" s="86" t="s">
        <v>513</v>
      </c>
      <c r="K25" s="86"/>
      <c r="M25" s="26">
        <v>3</v>
      </c>
      <c r="N25" s="32">
        <f t="shared" si="0"/>
        <v>75</v>
      </c>
      <c r="O25" s="32">
        <f t="shared" si="1"/>
        <v>70</v>
      </c>
      <c r="P25" s="55">
        <f t="shared" si="2"/>
        <v>39</v>
      </c>
      <c r="Q25" s="66">
        <v>7</v>
      </c>
      <c r="R25" s="66">
        <v>1</v>
      </c>
      <c r="S25" s="66">
        <v>0</v>
      </c>
      <c r="T25" s="66">
        <v>11</v>
      </c>
      <c r="U25" s="66">
        <v>0</v>
      </c>
      <c r="V25" s="66">
        <v>0</v>
      </c>
      <c r="W25" s="66">
        <v>0</v>
      </c>
      <c r="X25" s="66">
        <v>15</v>
      </c>
      <c r="Y25" s="66">
        <v>5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56">
        <f t="shared" si="3"/>
        <v>31</v>
      </c>
      <c r="AF25" s="67">
        <v>3</v>
      </c>
      <c r="AG25" s="67">
        <v>3</v>
      </c>
      <c r="AH25" s="67">
        <v>0</v>
      </c>
      <c r="AI25" s="67">
        <v>3</v>
      </c>
      <c r="AJ25" s="67">
        <v>0</v>
      </c>
      <c r="AK25" s="67">
        <v>2</v>
      </c>
      <c r="AL25" s="67">
        <v>0</v>
      </c>
      <c r="AM25" s="67">
        <v>0</v>
      </c>
      <c r="AN25" s="67">
        <v>0</v>
      </c>
      <c r="AO25" s="67">
        <v>0</v>
      </c>
      <c r="AP25" s="67">
        <v>4</v>
      </c>
      <c r="AQ25" s="67">
        <v>0</v>
      </c>
      <c r="AR25" s="67">
        <v>3</v>
      </c>
      <c r="AS25" s="67">
        <v>0</v>
      </c>
      <c r="AT25" s="67">
        <v>3</v>
      </c>
      <c r="AU25" s="67">
        <v>0</v>
      </c>
      <c r="AV25" s="67">
        <v>0</v>
      </c>
      <c r="AW25" s="67">
        <v>0</v>
      </c>
      <c r="AX25" s="67">
        <v>0</v>
      </c>
      <c r="AY25" s="67">
        <v>3</v>
      </c>
      <c r="AZ25" s="67">
        <v>0</v>
      </c>
      <c r="BA25" s="67">
        <v>4</v>
      </c>
      <c r="BB25" s="67">
        <v>0</v>
      </c>
      <c r="BC25" s="67">
        <v>3</v>
      </c>
      <c r="BD25" s="67">
        <v>0</v>
      </c>
      <c r="BE25" s="67">
        <v>0</v>
      </c>
      <c r="BF25" s="67">
        <v>0</v>
      </c>
      <c r="BG25" s="67">
        <v>0</v>
      </c>
      <c r="BH25" s="68">
        <v>47</v>
      </c>
      <c r="BI25" s="68">
        <v>47</v>
      </c>
      <c r="BJ25" s="78">
        <f t="shared" si="4"/>
        <v>5</v>
      </c>
      <c r="BK25" s="83">
        <f t="shared" si="5"/>
        <v>5</v>
      </c>
      <c r="BL25" s="67">
        <v>0</v>
      </c>
      <c r="BM25" s="67">
        <v>0</v>
      </c>
      <c r="BN25" s="67">
        <v>1</v>
      </c>
      <c r="BO25" s="67">
        <v>1</v>
      </c>
      <c r="BP25" s="67">
        <v>1</v>
      </c>
      <c r="BQ25" s="67">
        <v>1</v>
      </c>
      <c r="BR25" s="67">
        <v>0</v>
      </c>
      <c r="BS25" s="67">
        <v>0</v>
      </c>
      <c r="BT25" s="67">
        <v>0</v>
      </c>
      <c r="BU25" s="67">
        <v>1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70" t="s">
        <v>897</v>
      </c>
      <c r="CS25" s="71">
        <f t="shared" si="6"/>
        <v>0</v>
      </c>
      <c r="CU25" s="73">
        <v>0</v>
      </c>
      <c r="CV25" s="73">
        <v>0</v>
      </c>
      <c r="CW25" s="73">
        <v>0</v>
      </c>
      <c r="CX25" s="73">
        <v>0</v>
      </c>
      <c r="CZ25" s="73">
        <v>0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0</v>
      </c>
      <c r="DJ25" s="73">
        <v>0</v>
      </c>
      <c r="DK25" s="73">
        <v>0</v>
      </c>
      <c r="DL25" s="73">
        <v>0</v>
      </c>
      <c r="DM25" s="73">
        <v>0</v>
      </c>
      <c r="DN25" s="73">
        <v>0</v>
      </c>
      <c r="DO25" s="73">
        <v>0</v>
      </c>
      <c r="DP25" s="73">
        <v>0</v>
      </c>
      <c r="DQ25" s="73">
        <v>0</v>
      </c>
      <c r="DR25" s="72" t="s">
        <v>892</v>
      </c>
      <c r="DS25" s="74">
        <f t="shared" si="7"/>
        <v>0</v>
      </c>
      <c r="DU25" s="37">
        <v>0</v>
      </c>
      <c r="DV25" s="37">
        <v>0</v>
      </c>
      <c r="DW25" s="37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G25" s="37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37">
        <v>0</v>
      </c>
      <c r="EN25" s="37">
        <v>0</v>
      </c>
      <c r="EO25" s="37">
        <v>0</v>
      </c>
      <c r="EP25" s="37">
        <v>0</v>
      </c>
      <c r="EQ25" s="37">
        <v>0</v>
      </c>
      <c r="ER25" s="37">
        <v>0</v>
      </c>
      <c r="ES25" s="37" t="s">
        <v>896</v>
      </c>
      <c r="ET25" s="75">
        <f t="shared" si="8"/>
        <v>0</v>
      </c>
      <c r="HF25" s="77" t="s">
        <v>894</v>
      </c>
    </row>
    <row r="26" spans="1:1018" ht="15.75" customHeight="1" x14ac:dyDescent="0.25">
      <c r="A26" s="31" t="s">
        <v>505</v>
      </c>
      <c r="C26" s="26">
        <v>9</v>
      </c>
      <c r="D26" s="26">
        <v>9</v>
      </c>
      <c r="J26" s="86" t="s">
        <v>523</v>
      </c>
      <c r="K26" s="86"/>
      <c r="M26" s="26">
        <v>3</v>
      </c>
      <c r="N26" s="32">
        <f t="shared" si="0"/>
        <v>64</v>
      </c>
      <c r="O26" s="32">
        <f t="shared" si="1"/>
        <v>64</v>
      </c>
      <c r="P26" s="55">
        <f t="shared" si="2"/>
        <v>64</v>
      </c>
      <c r="Q26" s="66">
        <v>0</v>
      </c>
      <c r="R26" s="66">
        <v>0</v>
      </c>
      <c r="S26" s="66">
        <v>10</v>
      </c>
      <c r="T26" s="66">
        <v>11</v>
      </c>
      <c r="U26" s="66">
        <v>1</v>
      </c>
      <c r="V26" s="66">
        <v>17</v>
      </c>
      <c r="W26" s="66">
        <v>0</v>
      </c>
      <c r="X26" s="66">
        <v>15</v>
      </c>
      <c r="Y26" s="66">
        <v>5</v>
      </c>
      <c r="Z26" s="66">
        <v>4</v>
      </c>
      <c r="AA26" s="66">
        <v>1</v>
      </c>
      <c r="AB26" s="66">
        <v>0</v>
      </c>
      <c r="AC26" s="66">
        <v>0</v>
      </c>
      <c r="AD26" s="66">
        <v>0</v>
      </c>
      <c r="AE26" s="56">
        <f t="shared" si="3"/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8"/>
      <c r="BJ26" s="78">
        <f t="shared" si="4"/>
        <v>0</v>
      </c>
      <c r="BK26" s="83">
        <f t="shared" si="5"/>
        <v>0</v>
      </c>
    </row>
    <row r="27" spans="1:1018" ht="15.75" customHeight="1" x14ac:dyDescent="0.25">
      <c r="A27" s="31" t="s">
        <v>42</v>
      </c>
      <c r="C27" s="26">
        <v>8</v>
      </c>
      <c r="D27" s="26">
        <v>9</v>
      </c>
      <c r="H27" s="27"/>
      <c r="J27" s="86" t="s">
        <v>552</v>
      </c>
      <c r="K27" s="86"/>
      <c r="M27" s="26">
        <v>3</v>
      </c>
      <c r="N27" s="32">
        <f t="shared" si="0"/>
        <v>52.5</v>
      </c>
      <c r="O27" s="32">
        <f t="shared" si="1"/>
        <v>29</v>
      </c>
      <c r="P27" s="55">
        <f t="shared" si="2"/>
        <v>18</v>
      </c>
      <c r="Q27" s="66">
        <v>7</v>
      </c>
      <c r="R27" s="66">
        <v>0</v>
      </c>
      <c r="S27" s="66">
        <v>0</v>
      </c>
      <c r="T27" s="66">
        <v>11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56">
        <f t="shared" si="3"/>
        <v>11</v>
      </c>
      <c r="AF27" s="67">
        <v>3</v>
      </c>
      <c r="AG27" s="67">
        <v>0</v>
      </c>
      <c r="AH27" s="67">
        <v>0</v>
      </c>
      <c r="AI27" s="67">
        <v>0</v>
      </c>
      <c r="AJ27" s="67">
        <v>0</v>
      </c>
      <c r="AK27" s="67">
        <v>2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3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3</v>
      </c>
      <c r="BD27" s="67">
        <v>0</v>
      </c>
      <c r="BE27" s="67">
        <v>0</v>
      </c>
      <c r="BF27" s="67">
        <v>0</v>
      </c>
      <c r="BG27" s="67">
        <v>0</v>
      </c>
      <c r="BH27" s="68">
        <v>16</v>
      </c>
      <c r="BI27" s="68">
        <v>16</v>
      </c>
      <c r="BJ27" s="78">
        <f t="shared" si="4"/>
        <v>23.5</v>
      </c>
      <c r="BK27" s="83">
        <f t="shared" si="5"/>
        <v>0.5</v>
      </c>
      <c r="BO27" s="67">
        <v>0.5</v>
      </c>
      <c r="CR27" s="70" t="s">
        <v>891</v>
      </c>
      <c r="CS27" s="71">
        <f>SUM(CT27:DQ27)</f>
        <v>0</v>
      </c>
      <c r="CU27" s="73">
        <v>0</v>
      </c>
      <c r="CV27" s="73">
        <v>0</v>
      </c>
      <c r="CW27" s="73">
        <v>0</v>
      </c>
      <c r="CX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0</v>
      </c>
      <c r="DJ27" s="73">
        <v>0</v>
      </c>
      <c r="DK27" s="73">
        <v>0</v>
      </c>
      <c r="DL27" s="73">
        <v>0</v>
      </c>
      <c r="DM27" s="73">
        <v>0</v>
      </c>
      <c r="DN27" s="73">
        <v>0</v>
      </c>
      <c r="DO27" s="73">
        <v>0</v>
      </c>
      <c r="DP27" s="73">
        <v>0</v>
      </c>
      <c r="DQ27" s="73">
        <v>0</v>
      </c>
      <c r="DR27" s="72" t="s">
        <v>892</v>
      </c>
      <c r="DS27" s="74">
        <f>SUM(DT27:ER27)</f>
        <v>0</v>
      </c>
      <c r="ES27" s="37" t="s">
        <v>893</v>
      </c>
      <c r="ET27" s="75">
        <f>SUM(EU27:HE27)</f>
        <v>23</v>
      </c>
      <c r="EU27" s="76">
        <v>1</v>
      </c>
      <c r="EV27" s="76">
        <v>1</v>
      </c>
      <c r="EW27" s="76">
        <v>1</v>
      </c>
      <c r="EX27" s="76">
        <v>1</v>
      </c>
      <c r="EY27" s="76">
        <v>0</v>
      </c>
      <c r="EZ27" s="76">
        <v>1</v>
      </c>
      <c r="FA27" s="76">
        <v>0</v>
      </c>
      <c r="FB27" s="76">
        <v>0</v>
      </c>
      <c r="FC27" s="76">
        <v>1</v>
      </c>
      <c r="FD27" s="76">
        <v>1</v>
      </c>
      <c r="FE27" s="76">
        <v>1</v>
      </c>
      <c r="FF27" s="76">
        <v>1</v>
      </c>
      <c r="FG27" s="76">
        <v>0</v>
      </c>
      <c r="FH27" s="76">
        <v>1</v>
      </c>
      <c r="FI27" s="76">
        <v>0</v>
      </c>
      <c r="FJ27" s="76">
        <v>0</v>
      </c>
      <c r="FK27" s="76">
        <v>1</v>
      </c>
      <c r="FL27" s="76">
        <v>1</v>
      </c>
      <c r="FM27" s="76">
        <v>1</v>
      </c>
      <c r="FN27" s="76">
        <v>0</v>
      </c>
      <c r="FO27" s="76">
        <v>0</v>
      </c>
      <c r="FP27" s="76">
        <v>0</v>
      </c>
      <c r="FQ27" s="76">
        <v>0</v>
      </c>
      <c r="FR27" s="76">
        <v>1</v>
      </c>
      <c r="FS27" s="76">
        <v>0</v>
      </c>
      <c r="FT27" s="76">
        <v>0</v>
      </c>
      <c r="FU27" s="76">
        <v>0</v>
      </c>
      <c r="FV27" s="76">
        <v>0</v>
      </c>
      <c r="FW27" s="76">
        <v>0</v>
      </c>
      <c r="FX27" s="76">
        <v>0</v>
      </c>
      <c r="FY27" s="76">
        <v>0</v>
      </c>
      <c r="FZ27" s="76">
        <v>0</v>
      </c>
      <c r="GA27" s="76">
        <v>0</v>
      </c>
      <c r="GB27" s="76">
        <v>0</v>
      </c>
      <c r="GC27" s="76">
        <v>0</v>
      </c>
      <c r="GD27" s="76">
        <v>0</v>
      </c>
      <c r="GE27" s="76">
        <v>0</v>
      </c>
      <c r="GF27" s="76">
        <v>0</v>
      </c>
      <c r="GG27" s="76">
        <v>0</v>
      </c>
      <c r="GH27" s="76">
        <v>1</v>
      </c>
      <c r="GI27" s="76">
        <v>1</v>
      </c>
      <c r="GJ27" s="76">
        <v>1</v>
      </c>
      <c r="GK27" s="76">
        <v>0</v>
      </c>
      <c r="GL27" s="76">
        <v>0</v>
      </c>
      <c r="GM27" s="76">
        <v>1</v>
      </c>
      <c r="GN27" s="76">
        <v>0</v>
      </c>
      <c r="GO27" s="76">
        <v>0</v>
      </c>
      <c r="GP27" s="76">
        <v>0</v>
      </c>
      <c r="GQ27" s="76">
        <v>1</v>
      </c>
      <c r="GR27" s="76">
        <v>1</v>
      </c>
      <c r="GS27" s="76">
        <v>1</v>
      </c>
      <c r="GT27" s="76">
        <v>0</v>
      </c>
      <c r="GU27" s="76">
        <v>1</v>
      </c>
      <c r="GV27" s="76">
        <v>0</v>
      </c>
      <c r="GW27" s="76">
        <v>0</v>
      </c>
      <c r="GX27" s="76">
        <v>1</v>
      </c>
      <c r="GY27" s="76">
        <v>0</v>
      </c>
      <c r="GZ27" s="76">
        <v>0</v>
      </c>
      <c r="HA27" s="76">
        <v>0</v>
      </c>
      <c r="HB27" s="76">
        <v>0</v>
      </c>
      <c r="HC27" s="76">
        <v>0</v>
      </c>
      <c r="HD27" s="76">
        <v>0</v>
      </c>
      <c r="HE27" s="76">
        <v>0</v>
      </c>
      <c r="HF27" s="77" t="s">
        <v>894</v>
      </c>
    </row>
    <row r="28" spans="1:1018" ht="15.75" customHeight="1" x14ac:dyDescent="0.25">
      <c r="A28" s="31" t="s">
        <v>110</v>
      </c>
      <c r="C28" s="26">
        <v>9</v>
      </c>
      <c r="D28" s="26">
        <v>9</v>
      </c>
      <c r="H28" s="27"/>
      <c r="J28" s="86" t="s">
        <v>530</v>
      </c>
      <c r="K28" s="86"/>
      <c r="M28" s="26">
        <v>3</v>
      </c>
      <c r="N28" s="32">
        <f t="shared" si="0"/>
        <v>49</v>
      </c>
      <c r="O28" s="32">
        <f t="shared" si="1"/>
        <v>49</v>
      </c>
      <c r="P28" s="55">
        <f t="shared" si="2"/>
        <v>42</v>
      </c>
      <c r="Q28" s="66">
        <v>0</v>
      </c>
      <c r="R28" s="66">
        <v>0</v>
      </c>
      <c r="S28" s="66">
        <v>10</v>
      </c>
      <c r="T28" s="66">
        <v>11</v>
      </c>
      <c r="U28" s="66">
        <v>1</v>
      </c>
      <c r="V28" s="66">
        <v>17</v>
      </c>
      <c r="W28" s="66">
        <v>3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56">
        <f t="shared" si="3"/>
        <v>7</v>
      </c>
      <c r="AF28" s="67">
        <v>3</v>
      </c>
      <c r="AG28" s="67">
        <v>0</v>
      </c>
      <c r="AH28" s="67">
        <v>0</v>
      </c>
      <c r="AI28" s="67">
        <v>0</v>
      </c>
      <c r="AJ28" s="67">
        <v>0</v>
      </c>
      <c r="AK28" s="67">
        <v>2</v>
      </c>
      <c r="AL28" s="67">
        <v>0</v>
      </c>
      <c r="AM28" s="67">
        <v>2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8"/>
      <c r="BJ28" s="78">
        <f t="shared" si="4"/>
        <v>0</v>
      </c>
      <c r="BK28" s="83">
        <f t="shared" si="5"/>
        <v>0</v>
      </c>
    </row>
    <row r="29" spans="1:1018" ht="15.75" customHeight="1" x14ac:dyDescent="0.25">
      <c r="A29" s="31" t="s">
        <v>48</v>
      </c>
      <c r="C29" s="26">
        <v>8</v>
      </c>
      <c r="D29" s="26">
        <v>9</v>
      </c>
      <c r="H29" s="27"/>
      <c r="J29" s="86" t="s">
        <v>544</v>
      </c>
      <c r="K29" s="86"/>
      <c r="M29" s="26">
        <v>3</v>
      </c>
      <c r="N29" s="32">
        <f t="shared" si="0"/>
        <v>45</v>
      </c>
      <c r="O29" s="32">
        <f t="shared" si="1"/>
        <v>33</v>
      </c>
      <c r="P29" s="55">
        <f t="shared" si="2"/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56">
        <f t="shared" si="3"/>
        <v>33</v>
      </c>
      <c r="AF29" s="67">
        <v>3</v>
      </c>
      <c r="AG29" s="67">
        <v>3</v>
      </c>
      <c r="AH29" s="67">
        <v>3</v>
      </c>
      <c r="AI29" s="67">
        <v>3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4</v>
      </c>
      <c r="AQ29" s="67">
        <v>4</v>
      </c>
      <c r="AR29" s="67">
        <v>3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3</v>
      </c>
      <c r="AZ29" s="67">
        <v>3</v>
      </c>
      <c r="BA29" s="67">
        <v>4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8">
        <v>8</v>
      </c>
      <c r="BI29" s="68">
        <v>8</v>
      </c>
      <c r="BJ29" s="78">
        <f t="shared" si="4"/>
        <v>12</v>
      </c>
      <c r="BK29" s="83">
        <f t="shared" si="5"/>
        <v>0</v>
      </c>
      <c r="CR29" s="70" t="s">
        <v>891</v>
      </c>
      <c r="CS29" s="71">
        <f>SUM(CT29:DQ29)</f>
        <v>0</v>
      </c>
      <c r="DR29" s="72" t="s">
        <v>892</v>
      </c>
      <c r="DS29" s="74">
        <f>SUM(DT29:ER29)</f>
        <v>12</v>
      </c>
      <c r="DU29" s="37">
        <v>3</v>
      </c>
      <c r="DV29" s="37">
        <v>3</v>
      </c>
      <c r="DW29" s="37">
        <v>1</v>
      </c>
      <c r="DZ29" s="37">
        <v>1</v>
      </c>
      <c r="EA29" s="37">
        <v>1</v>
      </c>
      <c r="ED29" s="37">
        <v>2</v>
      </c>
      <c r="EE29" s="37">
        <v>1</v>
      </c>
      <c r="ES29" s="37" t="s">
        <v>893</v>
      </c>
      <c r="ET29" s="75">
        <f>SUM(EU29:HE29)</f>
        <v>0</v>
      </c>
      <c r="HF29" s="77" t="s">
        <v>894</v>
      </c>
    </row>
    <row r="30" spans="1:1018" ht="15.75" customHeight="1" x14ac:dyDescent="0.25">
      <c r="A30" s="31" t="s">
        <v>207</v>
      </c>
      <c r="C30" s="26">
        <v>9</v>
      </c>
      <c r="D30" s="26">
        <v>9</v>
      </c>
      <c r="H30" s="27"/>
      <c r="J30" s="86" t="s">
        <v>548</v>
      </c>
      <c r="K30" s="86"/>
      <c r="M30" s="26">
        <v>3</v>
      </c>
      <c r="N30" s="32">
        <f t="shared" si="0"/>
        <v>33</v>
      </c>
      <c r="O30" s="32">
        <f t="shared" si="1"/>
        <v>33</v>
      </c>
      <c r="P30" s="55">
        <f t="shared" si="2"/>
        <v>30</v>
      </c>
      <c r="Q30" s="66">
        <v>7</v>
      </c>
      <c r="R30" s="66">
        <v>1</v>
      </c>
      <c r="S30" s="66">
        <v>10</v>
      </c>
      <c r="T30" s="66">
        <v>11</v>
      </c>
      <c r="U30" s="66">
        <v>1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56">
        <f t="shared" si="3"/>
        <v>3</v>
      </c>
      <c r="AF30" s="67">
        <v>3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8"/>
      <c r="BJ30" s="78">
        <f t="shared" si="4"/>
        <v>0</v>
      </c>
      <c r="BK30" s="83">
        <f t="shared" si="5"/>
        <v>0</v>
      </c>
    </row>
    <row r="31" spans="1:1018" ht="15.75" customHeight="1" x14ac:dyDescent="0.25">
      <c r="A31" s="31" t="s">
        <v>96</v>
      </c>
      <c r="C31" s="26">
        <v>10</v>
      </c>
      <c r="D31" s="26">
        <v>10</v>
      </c>
      <c r="H31" s="27"/>
      <c r="J31" s="86" t="s">
        <v>558</v>
      </c>
      <c r="K31" s="86"/>
      <c r="L31" s="26" t="s">
        <v>763</v>
      </c>
      <c r="M31" s="26">
        <v>1</v>
      </c>
      <c r="N31" s="32">
        <f t="shared" si="0"/>
        <v>290</v>
      </c>
      <c r="O31" s="32">
        <f t="shared" si="1"/>
        <v>95</v>
      </c>
      <c r="P31" s="55">
        <f t="shared" si="2"/>
        <v>50</v>
      </c>
      <c r="Q31" s="66">
        <v>7</v>
      </c>
      <c r="R31" s="66">
        <v>1</v>
      </c>
      <c r="S31" s="66">
        <v>10</v>
      </c>
      <c r="T31" s="66">
        <v>11</v>
      </c>
      <c r="U31" s="66">
        <v>1</v>
      </c>
      <c r="V31" s="66">
        <v>17</v>
      </c>
      <c r="W31" s="66">
        <v>3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56">
        <f t="shared" si="3"/>
        <v>45</v>
      </c>
      <c r="AF31" s="67">
        <v>3</v>
      </c>
      <c r="AG31" s="67">
        <v>3</v>
      </c>
      <c r="AH31" s="67">
        <v>3</v>
      </c>
      <c r="AI31" s="67">
        <v>3</v>
      </c>
      <c r="AJ31" s="67">
        <v>4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4</v>
      </c>
      <c r="AQ31" s="67">
        <v>4</v>
      </c>
      <c r="AR31" s="67">
        <v>3</v>
      </c>
      <c r="AS31" s="67">
        <v>4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3</v>
      </c>
      <c r="AZ31" s="67">
        <v>3</v>
      </c>
      <c r="BA31" s="67">
        <v>4</v>
      </c>
      <c r="BB31" s="67">
        <v>4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8">
        <v>6</v>
      </c>
      <c r="BI31" s="68">
        <v>6</v>
      </c>
      <c r="BJ31" s="78">
        <f t="shared" si="4"/>
        <v>195</v>
      </c>
      <c r="BK31" s="83">
        <f t="shared" si="5"/>
        <v>9</v>
      </c>
      <c r="BN31" s="67">
        <v>1</v>
      </c>
      <c r="BO31" s="67">
        <v>1</v>
      </c>
      <c r="BP31" s="67">
        <v>1</v>
      </c>
      <c r="BQ31" s="67">
        <v>1</v>
      </c>
      <c r="BR31" s="67">
        <v>1</v>
      </c>
      <c r="BT31" s="67">
        <v>1</v>
      </c>
      <c r="BU31" s="67">
        <v>1</v>
      </c>
      <c r="BV31" s="67">
        <v>2</v>
      </c>
      <c r="CR31" s="70" t="s">
        <v>891</v>
      </c>
      <c r="CS31" s="71">
        <f t="shared" ref="CS31:CS50" si="9">SUM(CT31:DQ31)</f>
        <v>55</v>
      </c>
      <c r="CU31" s="73">
        <v>6</v>
      </c>
      <c r="CV31" s="73">
        <v>6</v>
      </c>
      <c r="CW31" s="73">
        <v>9</v>
      </c>
      <c r="CX31" s="73">
        <v>9</v>
      </c>
      <c r="CZ31" s="73">
        <v>0</v>
      </c>
      <c r="DA31" s="73">
        <v>0</v>
      </c>
      <c r="DB31" s="73">
        <v>0</v>
      </c>
      <c r="DC31" s="73">
        <v>0</v>
      </c>
      <c r="DD31" s="73">
        <v>0</v>
      </c>
      <c r="DE31" s="73">
        <v>0</v>
      </c>
      <c r="DF31" s="73">
        <v>0</v>
      </c>
      <c r="DG31" s="73">
        <v>0</v>
      </c>
      <c r="DH31" s="73">
        <v>0</v>
      </c>
      <c r="DJ31" s="73">
        <v>2</v>
      </c>
      <c r="DK31" s="73">
        <v>3</v>
      </c>
      <c r="DL31" s="73">
        <v>2</v>
      </c>
      <c r="DM31" s="73">
        <v>5</v>
      </c>
      <c r="DN31" s="73">
        <v>5</v>
      </c>
      <c r="DO31" s="73">
        <v>5</v>
      </c>
      <c r="DP31" s="73">
        <v>0</v>
      </c>
      <c r="DQ31" s="73">
        <v>3</v>
      </c>
      <c r="DR31" s="72" t="s">
        <v>892</v>
      </c>
      <c r="DS31" s="74">
        <f t="shared" ref="DS31:DS50" si="10">SUM(DT31:ER31)</f>
        <v>69</v>
      </c>
      <c r="DU31" s="37">
        <v>5</v>
      </c>
      <c r="DV31" s="37">
        <v>5</v>
      </c>
      <c r="DW31" s="37">
        <v>3</v>
      </c>
      <c r="DX31" s="37">
        <v>2</v>
      </c>
      <c r="DY31" s="37">
        <v>2</v>
      </c>
      <c r="DZ31" s="37">
        <v>2</v>
      </c>
      <c r="EA31" s="37">
        <v>3</v>
      </c>
      <c r="EB31" s="37">
        <v>6</v>
      </c>
      <c r="EC31" s="37">
        <v>3</v>
      </c>
      <c r="ED31" s="37">
        <v>4</v>
      </c>
      <c r="EE31" s="37">
        <v>5</v>
      </c>
      <c r="EG31" s="37">
        <v>3</v>
      </c>
      <c r="EH31" s="37">
        <v>2</v>
      </c>
      <c r="EI31" s="37">
        <v>1</v>
      </c>
      <c r="EJ31" s="37">
        <v>2</v>
      </c>
      <c r="EK31" s="37">
        <v>2</v>
      </c>
      <c r="EL31" s="37">
        <v>3</v>
      </c>
      <c r="EM31" s="37" t="s">
        <v>895</v>
      </c>
      <c r="EN31" s="37">
        <v>8</v>
      </c>
      <c r="EO31" s="37">
        <v>3</v>
      </c>
      <c r="EP31" s="37">
        <v>4</v>
      </c>
      <c r="EQ31" s="37">
        <v>1</v>
      </c>
      <c r="ER31" s="37" t="s">
        <v>895</v>
      </c>
      <c r="ES31" s="37" t="s">
        <v>893</v>
      </c>
      <c r="ET31" s="75">
        <f t="shared" ref="ET31:ET50" si="11">SUM(EU31:HE31)</f>
        <v>62</v>
      </c>
      <c r="EU31" s="76">
        <v>1</v>
      </c>
      <c r="EV31" s="76">
        <v>1</v>
      </c>
      <c r="EW31" s="76">
        <v>1</v>
      </c>
      <c r="EX31" s="76">
        <v>1</v>
      </c>
      <c r="EY31" s="76">
        <v>1</v>
      </c>
      <c r="EZ31" s="76">
        <v>1</v>
      </c>
      <c r="FA31" s="76">
        <v>1</v>
      </c>
      <c r="FB31" s="76">
        <v>1</v>
      </c>
      <c r="FC31" s="76">
        <v>1</v>
      </c>
      <c r="FD31" s="76">
        <v>1</v>
      </c>
      <c r="FE31" s="76">
        <v>1</v>
      </c>
      <c r="FF31" s="76">
        <v>1</v>
      </c>
      <c r="FG31" s="76">
        <v>1</v>
      </c>
      <c r="FH31" s="76">
        <v>1</v>
      </c>
      <c r="FI31" s="76">
        <v>1</v>
      </c>
      <c r="FJ31" s="76">
        <v>1</v>
      </c>
      <c r="FK31" s="76">
        <v>0</v>
      </c>
      <c r="FL31" s="76">
        <v>0</v>
      </c>
      <c r="FM31" s="76">
        <v>0</v>
      </c>
      <c r="FN31" s="76">
        <v>0</v>
      </c>
      <c r="FO31" s="76">
        <v>0</v>
      </c>
      <c r="FP31" s="76">
        <v>0</v>
      </c>
      <c r="FQ31" s="76">
        <v>0</v>
      </c>
      <c r="FR31" s="76">
        <v>0</v>
      </c>
      <c r="FS31" s="76">
        <v>1</v>
      </c>
      <c r="FT31" s="76">
        <v>1</v>
      </c>
      <c r="FU31" s="76">
        <v>1</v>
      </c>
      <c r="FV31" s="76">
        <v>1</v>
      </c>
      <c r="FW31" s="76">
        <v>1</v>
      </c>
      <c r="FX31" s="76">
        <v>1</v>
      </c>
      <c r="FY31" s="76">
        <v>1</v>
      </c>
      <c r="FZ31" s="76">
        <v>1</v>
      </c>
      <c r="GA31" s="76">
        <v>2</v>
      </c>
      <c r="GB31" s="76">
        <v>2</v>
      </c>
      <c r="GC31" s="76">
        <v>2</v>
      </c>
      <c r="GD31" s="76">
        <v>2</v>
      </c>
      <c r="GE31" s="76">
        <v>2</v>
      </c>
      <c r="GF31" s="76">
        <v>2</v>
      </c>
      <c r="GG31" s="76">
        <v>2</v>
      </c>
      <c r="GH31" s="76">
        <v>1</v>
      </c>
      <c r="GI31" s="76">
        <v>1</v>
      </c>
      <c r="GJ31" s="76">
        <v>1</v>
      </c>
      <c r="GK31" s="76">
        <v>1</v>
      </c>
      <c r="GL31" s="76">
        <v>1</v>
      </c>
      <c r="GM31" s="76">
        <v>1</v>
      </c>
      <c r="GN31" s="76">
        <v>1</v>
      </c>
      <c r="GO31" s="76">
        <v>1</v>
      </c>
      <c r="GP31" s="76">
        <v>1</v>
      </c>
      <c r="GQ31" s="76">
        <v>1</v>
      </c>
      <c r="GR31" s="76">
        <v>1</v>
      </c>
      <c r="GS31" s="76">
        <v>1</v>
      </c>
      <c r="GT31" s="76">
        <v>1</v>
      </c>
      <c r="GU31" s="76">
        <v>1</v>
      </c>
      <c r="GV31" s="76">
        <v>1</v>
      </c>
      <c r="GW31" s="76">
        <v>1</v>
      </c>
      <c r="GX31" s="76">
        <v>1</v>
      </c>
      <c r="GY31" s="76">
        <v>1</v>
      </c>
      <c r="GZ31" s="76">
        <v>1</v>
      </c>
      <c r="HA31" s="76">
        <v>1</v>
      </c>
      <c r="HB31" s="76">
        <v>1</v>
      </c>
      <c r="HC31" s="76">
        <v>1</v>
      </c>
      <c r="HD31" s="76">
        <v>1</v>
      </c>
      <c r="HE31" s="76">
        <v>1</v>
      </c>
      <c r="HF31" s="77" t="s">
        <v>894</v>
      </c>
    </row>
    <row r="32" spans="1:1018" ht="15.75" customHeight="1" x14ac:dyDescent="0.3">
      <c r="A32" s="31" t="s">
        <v>421</v>
      </c>
      <c r="C32" s="26">
        <v>10</v>
      </c>
      <c r="D32" s="26">
        <v>10</v>
      </c>
      <c r="H32" s="27"/>
      <c r="I32" s="28"/>
      <c r="J32" s="86" t="s">
        <v>553</v>
      </c>
      <c r="K32" s="86"/>
      <c r="L32" s="26" t="s">
        <v>763</v>
      </c>
      <c r="M32" s="26">
        <v>1</v>
      </c>
      <c r="N32" s="32">
        <f t="shared" si="0"/>
        <v>244</v>
      </c>
      <c r="O32" s="32">
        <f t="shared" si="1"/>
        <v>124</v>
      </c>
      <c r="P32" s="55">
        <f t="shared" si="2"/>
        <v>75</v>
      </c>
      <c r="Q32" s="87">
        <v>7</v>
      </c>
      <c r="R32" s="87">
        <v>1</v>
      </c>
      <c r="S32" s="87">
        <v>10</v>
      </c>
      <c r="T32" s="87">
        <v>11</v>
      </c>
      <c r="U32" s="87">
        <v>1</v>
      </c>
      <c r="V32" s="87">
        <v>17</v>
      </c>
      <c r="W32" s="87">
        <v>3</v>
      </c>
      <c r="X32" s="87">
        <v>15</v>
      </c>
      <c r="Y32" s="87">
        <v>5</v>
      </c>
      <c r="Z32" s="87">
        <v>4</v>
      </c>
      <c r="AA32" s="87">
        <v>1</v>
      </c>
      <c r="AB32" s="87">
        <v>0</v>
      </c>
      <c r="AC32" s="87">
        <v>0</v>
      </c>
      <c r="AD32" s="87">
        <v>0</v>
      </c>
      <c r="AE32" s="56">
        <f t="shared" si="3"/>
        <v>49</v>
      </c>
      <c r="AF32" s="67">
        <v>3</v>
      </c>
      <c r="AG32" s="67">
        <v>3</v>
      </c>
      <c r="AH32" s="67">
        <v>3</v>
      </c>
      <c r="AI32" s="67">
        <v>3</v>
      </c>
      <c r="AJ32" s="67">
        <v>4</v>
      </c>
      <c r="AK32" s="67">
        <v>2</v>
      </c>
      <c r="AL32" s="67">
        <v>0</v>
      </c>
      <c r="AM32" s="67">
        <v>2</v>
      </c>
      <c r="AN32" s="67">
        <v>0</v>
      </c>
      <c r="AO32" s="67">
        <v>0</v>
      </c>
      <c r="AP32" s="67">
        <v>4</v>
      </c>
      <c r="AQ32" s="67">
        <v>4</v>
      </c>
      <c r="AR32" s="67">
        <v>3</v>
      </c>
      <c r="AS32" s="67">
        <v>4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3</v>
      </c>
      <c r="AZ32" s="67">
        <v>3</v>
      </c>
      <c r="BA32" s="67">
        <v>4</v>
      </c>
      <c r="BB32" s="67">
        <v>4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8">
        <v>20</v>
      </c>
      <c r="BI32" s="68">
        <v>20</v>
      </c>
      <c r="BJ32" s="78">
        <f t="shared" si="4"/>
        <v>120</v>
      </c>
      <c r="BK32" s="83">
        <f t="shared" si="5"/>
        <v>60</v>
      </c>
      <c r="BL32" s="67">
        <v>1</v>
      </c>
      <c r="BM32" s="67">
        <v>1</v>
      </c>
      <c r="BN32" s="67">
        <v>1</v>
      </c>
      <c r="BO32" s="67">
        <v>1</v>
      </c>
      <c r="BP32" s="67">
        <v>1</v>
      </c>
      <c r="BQ32" s="67">
        <v>1</v>
      </c>
      <c r="BR32" s="67">
        <v>1</v>
      </c>
      <c r="BT32" s="67">
        <v>1</v>
      </c>
      <c r="BU32" s="67">
        <v>1</v>
      </c>
      <c r="BV32" s="67">
        <v>2</v>
      </c>
      <c r="BW32" s="67">
        <v>2</v>
      </c>
      <c r="BX32" s="67">
        <v>3</v>
      </c>
      <c r="BY32" s="67">
        <v>3</v>
      </c>
      <c r="CA32" s="67">
        <v>1</v>
      </c>
      <c r="CB32" s="67">
        <v>1</v>
      </c>
      <c r="CC32" s="67">
        <v>1</v>
      </c>
      <c r="CD32" s="67">
        <v>4</v>
      </c>
      <c r="CE32" s="67">
        <v>4</v>
      </c>
      <c r="CF32" s="67">
        <v>10</v>
      </c>
      <c r="CG32" s="67">
        <v>5</v>
      </c>
      <c r="CH32" s="67">
        <v>10</v>
      </c>
      <c r="CI32" s="67">
        <v>5</v>
      </c>
      <c r="CR32" s="70" t="s">
        <v>891</v>
      </c>
      <c r="CS32" s="71">
        <f t="shared" si="9"/>
        <v>60</v>
      </c>
      <c r="CU32" s="73">
        <v>6</v>
      </c>
      <c r="CV32" s="73">
        <v>6</v>
      </c>
      <c r="CW32" s="73">
        <v>9</v>
      </c>
      <c r="CX32" s="73">
        <v>9</v>
      </c>
      <c r="CZ32" s="73">
        <v>0</v>
      </c>
      <c r="DA32" s="73">
        <v>0</v>
      </c>
      <c r="DB32" s="73">
        <v>0</v>
      </c>
      <c r="DC32" s="73">
        <v>0</v>
      </c>
      <c r="DD32" s="73">
        <v>0</v>
      </c>
      <c r="DE32" s="73">
        <v>0</v>
      </c>
      <c r="DF32" s="73">
        <v>0</v>
      </c>
      <c r="DG32" s="73">
        <v>0</v>
      </c>
      <c r="DH32" s="73">
        <v>0</v>
      </c>
      <c r="DJ32" s="73">
        <v>2</v>
      </c>
      <c r="DK32" s="73">
        <v>3</v>
      </c>
      <c r="DL32" s="73">
        <v>2</v>
      </c>
      <c r="DM32" s="73">
        <v>5</v>
      </c>
      <c r="DN32" s="73">
        <v>5</v>
      </c>
      <c r="DO32" s="73">
        <v>5</v>
      </c>
      <c r="DP32" s="73">
        <v>5</v>
      </c>
      <c r="DQ32" s="73">
        <v>3</v>
      </c>
      <c r="DR32" s="72" t="s">
        <v>892</v>
      </c>
      <c r="DS32" s="74">
        <f t="shared" si="10"/>
        <v>0</v>
      </c>
      <c r="ES32" s="37" t="s">
        <v>893</v>
      </c>
      <c r="ET32" s="75">
        <f t="shared" si="11"/>
        <v>0</v>
      </c>
      <c r="HF32" s="77" t="s">
        <v>894</v>
      </c>
    </row>
    <row r="33" spans="1:214" ht="15.75" customHeight="1" x14ac:dyDescent="0.25">
      <c r="A33" s="31" t="s">
        <v>193</v>
      </c>
      <c r="C33" s="26">
        <v>10</v>
      </c>
      <c r="D33" s="26">
        <v>10</v>
      </c>
      <c r="H33" s="27"/>
      <c r="J33" s="86" t="s">
        <v>555</v>
      </c>
      <c r="K33" s="86"/>
      <c r="M33" s="26">
        <v>1</v>
      </c>
      <c r="N33" s="32">
        <f t="shared" si="0"/>
        <v>223</v>
      </c>
      <c r="O33" s="32">
        <f t="shared" si="1"/>
        <v>108</v>
      </c>
      <c r="P33" s="55">
        <f t="shared" si="2"/>
        <v>55</v>
      </c>
      <c r="Q33" s="66">
        <v>7</v>
      </c>
      <c r="R33" s="66">
        <v>1</v>
      </c>
      <c r="S33" s="66">
        <v>10</v>
      </c>
      <c r="T33" s="66">
        <v>11</v>
      </c>
      <c r="U33" s="66">
        <v>1</v>
      </c>
      <c r="V33" s="66">
        <v>0</v>
      </c>
      <c r="W33" s="66">
        <v>0</v>
      </c>
      <c r="X33" s="66">
        <v>15</v>
      </c>
      <c r="Y33" s="66">
        <v>5</v>
      </c>
      <c r="Z33" s="66">
        <v>4</v>
      </c>
      <c r="AA33" s="66">
        <v>1</v>
      </c>
      <c r="AB33" s="66">
        <v>0</v>
      </c>
      <c r="AC33" s="66">
        <v>0</v>
      </c>
      <c r="AD33" s="66">
        <v>0</v>
      </c>
      <c r="AE33" s="56">
        <f t="shared" si="3"/>
        <v>53</v>
      </c>
      <c r="AF33" s="67">
        <v>3</v>
      </c>
      <c r="AG33" s="67">
        <v>3</v>
      </c>
      <c r="AH33" s="67">
        <v>3</v>
      </c>
      <c r="AI33" s="67">
        <v>3</v>
      </c>
      <c r="AJ33" s="67">
        <v>4</v>
      </c>
      <c r="AK33" s="67">
        <v>2</v>
      </c>
      <c r="AL33" s="67">
        <v>0</v>
      </c>
      <c r="AM33" s="67">
        <v>0</v>
      </c>
      <c r="AN33" s="67">
        <v>0</v>
      </c>
      <c r="AO33" s="67">
        <v>0</v>
      </c>
      <c r="AP33" s="67">
        <v>4</v>
      </c>
      <c r="AQ33" s="67">
        <v>4</v>
      </c>
      <c r="AR33" s="67">
        <v>3</v>
      </c>
      <c r="AS33" s="67">
        <v>4</v>
      </c>
      <c r="AT33" s="67">
        <v>3</v>
      </c>
      <c r="AU33" s="67">
        <v>0</v>
      </c>
      <c r="AV33" s="67">
        <v>0</v>
      </c>
      <c r="AW33" s="67">
        <v>0</v>
      </c>
      <c r="AX33" s="67">
        <v>0</v>
      </c>
      <c r="AY33" s="67">
        <v>3</v>
      </c>
      <c r="AZ33" s="67">
        <v>3</v>
      </c>
      <c r="BA33" s="67">
        <v>4</v>
      </c>
      <c r="BB33" s="67">
        <v>4</v>
      </c>
      <c r="BC33" s="67">
        <v>3</v>
      </c>
      <c r="BD33" s="67">
        <v>0</v>
      </c>
      <c r="BE33" s="67">
        <v>0</v>
      </c>
      <c r="BF33" s="67">
        <v>0</v>
      </c>
      <c r="BG33" s="67">
        <v>0</v>
      </c>
      <c r="BH33" s="68">
        <v>25</v>
      </c>
      <c r="BI33" s="68">
        <v>25</v>
      </c>
      <c r="BJ33" s="78">
        <f t="shared" si="4"/>
        <v>115</v>
      </c>
      <c r="BK33" s="83">
        <f t="shared" si="5"/>
        <v>20</v>
      </c>
      <c r="BM33" s="67">
        <v>1</v>
      </c>
      <c r="BN33" s="67">
        <v>1</v>
      </c>
      <c r="BO33" s="67">
        <v>1</v>
      </c>
      <c r="BQ33" s="67">
        <v>1</v>
      </c>
      <c r="BR33" s="67">
        <v>1</v>
      </c>
      <c r="BT33" s="67">
        <v>1</v>
      </c>
      <c r="BU33" s="67">
        <v>1</v>
      </c>
      <c r="BV33" s="67">
        <v>2</v>
      </c>
      <c r="BW33" s="67">
        <v>2</v>
      </c>
      <c r="BX33" s="67">
        <v>3</v>
      </c>
      <c r="CA33" s="67">
        <v>1</v>
      </c>
      <c r="CJ33" s="67">
        <v>1</v>
      </c>
      <c r="CK33" s="67">
        <v>4</v>
      </c>
      <c r="CR33" s="70" t="s">
        <v>891</v>
      </c>
      <c r="CS33" s="71">
        <f t="shared" si="9"/>
        <v>95</v>
      </c>
      <c r="CU33" s="73">
        <v>6</v>
      </c>
      <c r="CV33" s="73">
        <v>6</v>
      </c>
      <c r="CW33" s="73">
        <v>9</v>
      </c>
      <c r="CX33" s="73">
        <v>9</v>
      </c>
      <c r="CZ33" s="73">
        <v>2</v>
      </c>
      <c r="DA33" s="73">
        <v>2</v>
      </c>
      <c r="DB33" s="73">
        <v>4</v>
      </c>
      <c r="DC33" s="73">
        <v>9</v>
      </c>
      <c r="DD33" s="73">
        <v>10</v>
      </c>
      <c r="DE33" s="73">
        <v>5</v>
      </c>
      <c r="DF33" s="73">
        <v>3</v>
      </c>
      <c r="DG33" s="73">
        <v>3</v>
      </c>
      <c r="DH33" s="73">
        <v>2</v>
      </c>
      <c r="DJ33" s="73">
        <v>2</v>
      </c>
      <c r="DK33" s="73">
        <v>3</v>
      </c>
      <c r="DL33" s="73">
        <v>2</v>
      </c>
      <c r="DM33" s="73">
        <v>5</v>
      </c>
      <c r="DN33" s="73">
        <v>5</v>
      </c>
      <c r="DO33" s="73">
        <v>5</v>
      </c>
      <c r="DP33" s="73">
        <v>0</v>
      </c>
      <c r="DQ33" s="73">
        <v>3</v>
      </c>
      <c r="DR33" s="72" t="s">
        <v>892</v>
      </c>
      <c r="DS33" s="74">
        <f t="shared" si="10"/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37">
        <v>0</v>
      </c>
      <c r="EN33" s="37">
        <v>0</v>
      </c>
      <c r="EO33" s="37">
        <v>0</v>
      </c>
      <c r="EP33" s="37">
        <v>0</v>
      </c>
      <c r="EQ33" s="37">
        <v>0</v>
      </c>
      <c r="ER33" s="37">
        <v>0</v>
      </c>
      <c r="ES33" s="37" t="s">
        <v>896</v>
      </c>
      <c r="ET33" s="75">
        <f t="shared" si="11"/>
        <v>0</v>
      </c>
      <c r="HF33" s="77" t="s">
        <v>894</v>
      </c>
    </row>
    <row r="34" spans="1:214" ht="15.75" customHeight="1" x14ac:dyDescent="0.25">
      <c r="A34" s="31" t="s">
        <v>108</v>
      </c>
      <c r="C34" s="26">
        <v>10</v>
      </c>
      <c r="D34" s="26">
        <v>10</v>
      </c>
      <c r="H34" s="27"/>
      <c r="J34" s="86" t="s">
        <v>584</v>
      </c>
      <c r="K34" s="86"/>
      <c r="M34" s="26">
        <v>1</v>
      </c>
      <c r="N34" s="32">
        <f t="shared" ref="N34:N65" si="12">O34+BJ34</f>
        <v>213</v>
      </c>
      <c r="O34" s="32">
        <f t="shared" ref="O34:O65" si="13">SUM(P34,AE34)</f>
        <v>46</v>
      </c>
      <c r="P34" s="55">
        <f t="shared" ref="P34:P65" si="14">SUM(Q34:AD34)</f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56">
        <f t="shared" ref="AE34:AE65" si="15">SUM(AF34:BG34)</f>
        <v>46</v>
      </c>
      <c r="AF34" s="67">
        <v>3</v>
      </c>
      <c r="AG34" s="67">
        <v>0</v>
      </c>
      <c r="AH34" s="67">
        <v>0</v>
      </c>
      <c r="AI34" s="67">
        <v>3</v>
      </c>
      <c r="AJ34" s="67">
        <v>4</v>
      </c>
      <c r="AK34" s="67">
        <v>2</v>
      </c>
      <c r="AL34" s="67">
        <v>0</v>
      </c>
      <c r="AM34" s="67">
        <v>2</v>
      </c>
      <c r="AN34" s="67">
        <v>2</v>
      </c>
      <c r="AO34" s="67">
        <v>0</v>
      </c>
      <c r="AP34" s="67">
        <v>0</v>
      </c>
      <c r="AQ34" s="67">
        <v>0</v>
      </c>
      <c r="AR34" s="67">
        <v>3</v>
      </c>
      <c r="AS34" s="67">
        <v>4</v>
      </c>
      <c r="AT34" s="67">
        <v>3</v>
      </c>
      <c r="AU34" s="67">
        <v>0</v>
      </c>
      <c r="AV34" s="67">
        <v>3</v>
      </c>
      <c r="AW34" s="67">
        <v>3</v>
      </c>
      <c r="AX34" s="67">
        <v>0</v>
      </c>
      <c r="AY34" s="67">
        <v>0</v>
      </c>
      <c r="AZ34" s="67">
        <v>0</v>
      </c>
      <c r="BA34" s="67">
        <v>4</v>
      </c>
      <c r="BB34" s="67">
        <v>4</v>
      </c>
      <c r="BC34" s="67">
        <v>3</v>
      </c>
      <c r="BD34" s="67">
        <v>0</v>
      </c>
      <c r="BE34" s="67">
        <v>3</v>
      </c>
      <c r="BF34" s="67">
        <v>0</v>
      </c>
      <c r="BG34" s="67">
        <v>0</v>
      </c>
      <c r="BH34" s="68">
        <v>45</v>
      </c>
      <c r="BI34" s="68">
        <v>45</v>
      </c>
      <c r="BJ34" s="78">
        <f t="shared" ref="BJ34:BJ65" si="16">SUM(BK34,CS34,DS34,ET34)</f>
        <v>167</v>
      </c>
      <c r="BK34" s="83">
        <f t="shared" ref="BK34:BK65" si="17">SUM(BL34:CQ34)</f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70" t="s">
        <v>897</v>
      </c>
      <c r="CS34" s="71">
        <f t="shared" si="9"/>
        <v>55</v>
      </c>
      <c r="CU34" s="73">
        <v>6</v>
      </c>
      <c r="CV34" s="73">
        <v>6</v>
      </c>
      <c r="CW34" s="73">
        <v>9</v>
      </c>
      <c r="CX34" s="73">
        <v>9</v>
      </c>
      <c r="CZ34" s="73">
        <v>0</v>
      </c>
      <c r="DA34" s="73">
        <v>0</v>
      </c>
      <c r="DB34" s="73">
        <v>0</v>
      </c>
      <c r="DC34" s="73">
        <v>0</v>
      </c>
      <c r="DD34" s="73">
        <v>0</v>
      </c>
      <c r="DE34" s="73">
        <v>0</v>
      </c>
      <c r="DF34" s="73">
        <v>0</v>
      </c>
      <c r="DG34" s="73">
        <v>0</v>
      </c>
      <c r="DH34" s="73">
        <v>0</v>
      </c>
      <c r="DJ34" s="73">
        <v>2</v>
      </c>
      <c r="DK34" s="73">
        <v>3</v>
      </c>
      <c r="DL34" s="73">
        <v>2</v>
      </c>
      <c r="DM34" s="73">
        <v>5</v>
      </c>
      <c r="DN34" s="73">
        <v>5</v>
      </c>
      <c r="DO34" s="73">
        <v>5</v>
      </c>
      <c r="DP34" s="73">
        <v>0</v>
      </c>
      <c r="DQ34" s="73">
        <v>3</v>
      </c>
      <c r="DR34" s="72" t="s">
        <v>892</v>
      </c>
      <c r="DS34" s="74">
        <f t="shared" si="10"/>
        <v>76</v>
      </c>
      <c r="DU34" s="37">
        <v>5</v>
      </c>
      <c r="DV34" s="37">
        <v>5</v>
      </c>
      <c r="DW34" s="37">
        <v>3</v>
      </c>
      <c r="DX34" s="37">
        <v>2</v>
      </c>
      <c r="DY34" s="37">
        <v>2</v>
      </c>
      <c r="DZ34" s="37">
        <v>2</v>
      </c>
      <c r="EA34" s="37">
        <v>3</v>
      </c>
      <c r="EB34" s="37">
        <v>6</v>
      </c>
      <c r="EC34" s="37">
        <v>3</v>
      </c>
      <c r="ED34" s="37">
        <v>4</v>
      </c>
      <c r="EE34" s="37">
        <v>5</v>
      </c>
      <c r="EG34" s="37">
        <v>3</v>
      </c>
      <c r="EH34" s="37">
        <v>2</v>
      </c>
      <c r="EI34" s="37">
        <v>1</v>
      </c>
      <c r="EJ34" s="37">
        <v>2</v>
      </c>
      <c r="EK34" s="37">
        <v>2</v>
      </c>
      <c r="EL34" s="37">
        <v>6</v>
      </c>
      <c r="EM34" s="37">
        <v>0</v>
      </c>
      <c r="EN34" s="37">
        <v>8</v>
      </c>
      <c r="EO34" s="37">
        <v>3</v>
      </c>
      <c r="EP34" s="37">
        <v>4</v>
      </c>
      <c r="EQ34" s="37">
        <v>3</v>
      </c>
      <c r="ER34" s="37">
        <v>2</v>
      </c>
      <c r="ES34" s="37" t="s">
        <v>896</v>
      </c>
      <c r="ET34" s="75">
        <f t="shared" si="11"/>
        <v>36</v>
      </c>
      <c r="EU34" s="76">
        <v>1</v>
      </c>
      <c r="EV34" s="76">
        <v>1</v>
      </c>
      <c r="EW34" s="76">
        <v>1</v>
      </c>
      <c r="EX34" s="76">
        <v>1</v>
      </c>
      <c r="EY34" s="76">
        <v>1</v>
      </c>
      <c r="EZ34" s="76">
        <v>1</v>
      </c>
      <c r="FA34" s="76">
        <v>1</v>
      </c>
      <c r="FB34" s="76">
        <v>1</v>
      </c>
      <c r="FC34" s="76">
        <v>1</v>
      </c>
      <c r="FD34" s="76">
        <v>1</v>
      </c>
      <c r="FE34" s="76">
        <v>1</v>
      </c>
      <c r="FF34" s="76">
        <v>1</v>
      </c>
      <c r="FG34" s="76">
        <v>0</v>
      </c>
      <c r="FH34" s="76">
        <v>1</v>
      </c>
      <c r="FI34" s="76">
        <v>0</v>
      </c>
      <c r="FJ34" s="76">
        <v>1</v>
      </c>
      <c r="FK34" s="76">
        <v>1</v>
      </c>
      <c r="FL34" s="76">
        <v>1</v>
      </c>
      <c r="FM34" s="76">
        <v>1</v>
      </c>
      <c r="FN34" s="76">
        <v>1</v>
      </c>
      <c r="FO34" s="76">
        <v>0</v>
      </c>
      <c r="FP34" s="76">
        <v>0</v>
      </c>
      <c r="FQ34" s="76">
        <v>0</v>
      </c>
      <c r="FR34" s="76">
        <v>1</v>
      </c>
      <c r="FS34" s="76">
        <v>0</v>
      </c>
      <c r="FT34" s="76">
        <v>0</v>
      </c>
      <c r="FU34" s="76">
        <v>0</v>
      </c>
      <c r="FV34" s="76">
        <v>0</v>
      </c>
      <c r="FW34" s="76">
        <v>0</v>
      </c>
      <c r="FX34" s="76">
        <v>1</v>
      </c>
      <c r="FY34" s="76">
        <v>1</v>
      </c>
      <c r="FZ34" s="76">
        <v>1</v>
      </c>
      <c r="GA34" s="76">
        <v>0</v>
      </c>
      <c r="GB34" s="76">
        <v>0</v>
      </c>
      <c r="GC34" s="76">
        <v>0</v>
      </c>
      <c r="GD34" s="76">
        <v>0</v>
      </c>
      <c r="GE34" s="76">
        <v>0</v>
      </c>
      <c r="GF34" s="76">
        <v>0</v>
      </c>
      <c r="GG34" s="76">
        <v>0</v>
      </c>
      <c r="GH34" s="76">
        <v>1</v>
      </c>
      <c r="GI34" s="76">
        <v>1</v>
      </c>
      <c r="GJ34" s="76">
        <v>1</v>
      </c>
      <c r="GK34" s="76">
        <v>0</v>
      </c>
      <c r="GL34" s="76">
        <v>1</v>
      </c>
      <c r="GM34" s="76">
        <v>1</v>
      </c>
      <c r="GN34" s="76">
        <v>1</v>
      </c>
      <c r="GO34" s="76">
        <v>1</v>
      </c>
      <c r="GP34" s="76">
        <v>0</v>
      </c>
      <c r="GQ34" s="76">
        <v>1</v>
      </c>
      <c r="GR34" s="76">
        <v>1</v>
      </c>
      <c r="GS34" s="76">
        <v>1</v>
      </c>
      <c r="GT34" s="76">
        <v>0</v>
      </c>
      <c r="GU34" s="76">
        <v>1</v>
      </c>
      <c r="GV34" s="76">
        <v>0</v>
      </c>
      <c r="GW34" s="76">
        <v>1</v>
      </c>
      <c r="GX34" s="76">
        <v>1</v>
      </c>
      <c r="GY34" s="76">
        <v>0</v>
      </c>
      <c r="GZ34" s="76">
        <v>0</v>
      </c>
      <c r="HA34" s="76">
        <v>1</v>
      </c>
      <c r="HB34" s="76">
        <v>0</v>
      </c>
      <c r="HC34" s="76">
        <v>0</v>
      </c>
      <c r="HD34" s="76">
        <v>0</v>
      </c>
      <c r="HE34" s="76">
        <v>0</v>
      </c>
      <c r="HF34" s="77" t="s">
        <v>894</v>
      </c>
    </row>
    <row r="35" spans="1:214" ht="15.75" customHeight="1" x14ac:dyDescent="0.25">
      <c r="A35" s="31" t="s">
        <v>94</v>
      </c>
      <c r="C35" s="26">
        <v>10</v>
      </c>
      <c r="D35" s="26">
        <v>10</v>
      </c>
      <c r="H35" s="27"/>
      <c r="J35" s="86" t="s">
        <v>562</v>
      </c>
      <c r="K35" s="86"/>
      <c r="M35" s="26">
        <v>1</v>
      </c>
      <c r="N35" s="32">
        <f t="shared" si="12"/>
        <v>208</v>
      </c>
      <c r="O35" s="32">
        <f t="shared" si="13"/>
        <v>85</v>
      </c>
      <c r="P35" s="55">
        <f t="shared" si="14"/>
        <v>50</v>
      </c>
      <c r="Q35" s="66">
        <v>7</v>
      </c>
      <c r="R35" s="66">
        <v>1</v>
      </c>
      <c r="S35" s="66">
        <v>10</v>
      </c>
      <c r="T35" s="66">
        <v>11</v>
      </c>
      <c r="U35" s="66">
        <v>1</v>
      </c>
      <c r="V35" s="66">
        <v>17</v>
      </c>
      <c r="W35" s="66">
        <v>3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56">
        <f t="shared" si="15"/>
        <v>35</v>
      </c>
      <c r="AF35" s="67">
        <v>3</v>
      </c>
      <c r="AG35" s="67">
        <v>3</v>
      </c>
      <c r="AH35" s="67">
        <v>0</v>
      </c>
      <c r="AI35" s="67">
        <v>3</v>
      </c>
      <c r="AJ35" s="67">
        <v>4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4</v>
      </c>
      <c r="AQ35" s="67">
        <v>0</v>
      </c>
      <c r="AR35" s="67">
        <v>3</v>
      </c>
      <c r="AS35" s="67">
        <v>4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3</v>
      </c>
      <c r="AZ35" s="67">
        <v>0</v>
      </c>
      <c r="BA35" s="67">
        <v>4</v>
      </c>
      <c r="BB35" s="67">
        <v>4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8">
        <v>7</v>
      </c>
      <c r="BI35" s="68">
        <v>7</v>
      </c>
      <c r="BJ35" s="78">
        <f t="shared" si="16"/>
        <v>123</v>
      </c>
      <c r="BK35" s="83">
        <f t="shared" si="17"/>
        <v>9</v>
      </c>
      <c r="BN35" s="67">
        <v>1</v>
      </c>
      <c r="BO35" s="67">
        <v>1</v>
      </c>
      <c r="BQ35" s="67">
        <v>1</v>
      </c>
      <c r="BT35" s="67">
        <v>1</v>
      </c>
      <c r="BU35" s="67">
        <v>1</v>
      </c>
      <c r="BV35" s="67">
        <v>2</v>
      </c>
      <c r="CA35" s="67">
        <v>1</v>
      </c>
      <c r="CB35" s="67">
        <v>1</v>
      </c>
      <c r="CR35" s="70" t="s">
        <v>891</v>
      </c>
      <c r="CS35" s="71">
        <f t="shared" si="9"/>
        <v>52</v>
      </c>
      <c r="CU35" s="73">
        <v>6</v>
      </c>
      <c r="CV35" s="73">
        <v>6</v>
      </c>
      <c r="CW35" s="73">
        <v>9</v>
      </c>
      <c r="CX35" s="73">
        <v>9</v>
      </c>
      <c r="CZ35" s="73">
        <v>0</v>
      </c>
      <c r="DA35" s="73">
        <v>0</v>
      </c>
      <c r="DB35" s="73">
        <v>0</v>
      </c>
      <c r="DC35" s="73">
        <v>0</v>
      </c>
      <c r="DD35" s="73">
        <v>0</v>
      </c>
      <c r="DE35" s="73">
        <v>0</v>
      </c>
      <c r="DF35" s="73">
        <v>0</v>
      </c>
      <c r="DG35" s="73">
        <v>0</v>
      </c>
      <c r="DH35" s="73">
        <v>0</v>
      </c>
      <c r="DJ35" s="73">
        <v>2</v>
      </c>
      <c r="DK35" s="73">
        <v>3</v>
      </c>
      <c r="DL35" s="73">
        <v>2</v>
      </c>
      <c r="DM35" s="73">
        <v>5</v>
      </c>
      <c r="DN35" s="73">
        <v>5</v>
      </c>
      <c r="DO35" s="73">
        <v>5</v>
      </c>
      <c r="DP35" s="73">
        <v>0</v>
      </c>
      <c r="DQ35" s="73">
        <v>0</v>
      </c>
      <c r="DR35" s="72" t="s">
        <v>892</v>
      </c>
      <c r="DS35" s="74">
        <f t="shared" si="10"/>
        <v>48</v>
      </c>
      <c r="DU35" s="37">
        <v>5</v>
      </c>
      <c r="DV35" s="37">
        <v>5</v>
      </c>
      <c r="DW35" s="37">
        <v>3</v>
      </c>
      <c r="DX35" s="37">
        <v>2</v>
      </c>
      <c r="DY35" s="37" t="s">
        <v>895</v>
      </c>
      <c r="DZ35" s="37">
        <v>2</v>
      </c>
      <c r="EA35" s="37">
        <v>3</v>
      </c>
      <c r="EB35" s="37" t="s">
        <v>895</v>
      </c>
      <c r="EC35" s="37" t="s">
        <v>895</v>
      </c>
      <c r="ED35" s="37" t="s">
        <v>895</v>
      </c>
      <c r="EE35" s="37">
        <v>2</v>
      </c>
      <c r="EG35" s="37">
        <v>3</v>
      </c>
      <c r="EH35" s="37">
        <v>2</v>
      </c>
      <c r="EI35" s="37">
        <v>1</v>
      </c>
      <c r="EJ35" s="37">
        <v>2</v>
      </c>
      <c r="EK35" s="37">
        <v>1</v>
      </c>
      <c r="EL35" s="37">
        <v>3</v>
      </c>
      <c r="EN35" s="37">
        <v>8</v>
      </c>
      <c r="EO35" s="37">
        <v>3</v>
      </c>
      <c r="EQ35" s="37">
        <v>3</v>
      </c>
      <c r="ES35" s="37" t="s">
        <v>893</v>
      </c>
      <c r="ET35" s="75">
        <f t="shared" si="11"/>
        <v>14</v>
      </c>
      <c r="EU35" s="76">
        <v>0</v>
      </c>
      <c r="EV35" s="76">
        <v>0</v>
      </c>
      <c r="EW35" s="76">
        <v>0</v>
      </c>
      <c r="EX35" s="76">
        <v>0</v>
      </c>
      <c r="EY35" s="76">
        <v>0</v>
      </c>
      <c r="EZ35" s="76">
        <v>0</v>
      </c>
      <c r="FA35" s="76">
        <v>0</v>
      </c>
      <c r="FB35" s="76">
        <v>0</v>
      </c>
      <c r="FC35" s="76">
        <v>0</v>
      </c>
      <c r="FD35" s="76">
        <v>0</v>
      </c>
      <c r="FE35" s="76">
        <v>0</v>
      </c>
      <c r="FF35" s="76">
        <v>0</v>
      </c>
      <c r="FG35" s="76">
        <v>0</v>
      </c>
      <c r="FH35" s="76">
        <v>0</v>
      </c>
      <c r="FI35" s="76">
        <v>0</v>
      </c>
      <c r="FJ35" s="76">
        <v>0</v>
      </c>
      <c r="FK35" s="76">
        <v>0</v>
      </c>
      <c r="FL35" s="76">
        <v>0</v>
      </c>
      <c r="FM35" s="76">
        <v>0</v>
      </c>
      <c r="FN35" s="76">
        <v>0</v>
      </c>
      <c r="FO35" s="76">
        <v>0</v>
      </c>
      <c r="FP35" s="76">
        <v>0</v>
      </c>
      <c r="FQ35" s="76">
        <v>0</v>
      </c>
      <c r="FR35" s="76">
        <v>0</v>
      </c>
      <c r="FS35" s="76">
        <v>0</v>
      </c>
      <c r="FT35" s="76">
        <v>0</v>
      </c>
      <c r="FU35" s="76">
        <v>0</v>
      </c>
      <c r="FV35" s="76">
        <v>0</v>
      </c>
      <c r="FW35" s="76">
        <v>0</v>
      </c>
      <c r="FX35" s="76">
        <v>1</v>
      </c>
      <c r="FY35" s="76">
        <v>0</v>
      </c>
      <c r="FZ35" s="76">
        <v>1</v>
      </c>
      <c r="GA35" s="76">
        <v>2</v>
      </c>
      <c r="GB35" s="76">
        <v>2</v>
      </c>
      <c r="GC35" s="76">
        <v>2</v>
      </c>
      <c r="GD35" s="76">
        <v>2</v>
      </c>
      <c r="GE35" s="76">
        <v>2</v>
      </c>
      <c r="GF35" s="76">
        <v>0</v>
      </c>
      <c r="GG35" s="76">
        <v>2</v>
      </c>
      <c r="GH35" s="76">
        <v>0</v>
      </c>
      <c r="GI35" s="76">
        <v>0</v>
      </c>
      <c r="GJ35" s="76">
        <v>0</v>
      </c>
      <c r="GK35" s="76">
        <v>0</v>
      </c>
      <c r="GL35" s="76">
        <v>0</v>
      </c>
      <c r="GM35" s="76">
        <v>0</v>
      </c>
      <c r="GN35" s="76">
        <v>0</v>
      </c>
      <c r="GO35" s="76">
        <v>0</v>
      </c>
      <c r="GP35" s="76">
        <v>0</v>
      </c>
      <c r="GQ35" s="76">
        <v>0</v>
      </c>
      <c r="GR35" s="76">
        <v>0</v>
      </c>
      <c r="GS35" s="76">
        <v>0</v>
      </c>
      <c r="GT35" s="76">
        <v>0</v>
      </c>
      <c r="GU35" s="76">
        <v>0</v>
      </c>
      <c r="GV35" s="76">
        <v>0</v>
      </c>
      <c r="GW35" s="76">
        <v>0</v>
      </c>
      <c r="GX35" s="76">
        <v>0</v>
      </c>
      <c r="GY35" s="76">
        <v>0</v>
      </c>
      <c r="GZ35" s="76">
        <v>0</v>
      </c>
      <c r="HA35" s="76">
        <v>0</v>
      </c>
      <c r="HB35" s="76">
        <v>0</v>
      </c>
      <c r="HC35" s="76">
        <v>0</v>
      </c>
      <c r="HD35" s="76">
        <v>0</v>
      </c>
      <c r="HE35" s="76">
        <v>0</v>
      </c>
      <c r="HF35" s="77" t="s">
        <v>894</v>
      </c>
    </row>
    <row r="36" spans="1:214" ht="15.75" customHeight="1" x14ac:dyDescent="0.25">
      <c r="A36" s="31" t="s">
        <v>244</v>
      </c>
      <c r="C36" s="26">
        <v>10</v>
      </c>
      <c r="D36" s="26">
        <v>10</v>
      </c>
      <c r="H36" s="27"/>
      <c r="J36" s="86" t="s">
        <v>560</v>
      </c>
      <c r="K36" s="86"/>
      <c r="M36" s="26">
        <v>2</v>
      </c>
      <c r="N36" s="32">
        <f t="shared" si="12"/>
        <v>183</v>
      </c>
      <c r="O36" s="32">
        <f t="shared" si="13"/>
        <v>93</v>
      </c>
      <c r="P36" s="55">
        <f t="shared" si="14"/>
        <v>50</v>
      </c>
      <c r="Q36" s="66">
        <v>7</v>
      </c>
      <c r="R36" s="66">
        <v>1</v>
      </c>
      <c r="S36" s="66">
        <v>10</v>
      </c>
      <c r="T36" s="66">
        <v>11</v>
      </c>
      <c r="U36" s="66">
        <v>1</v>
      </c>
      <c r="V36" s="66">
        <v>17</v>
      </c>
      <c r="W36" s="66">
        <v>3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56">
        <f t="shared" si="15"/>
        <v>43</v>
      </c>
      <c r="AF36" s="67">
        <v>3</v>
      </c>
      <c r="AG36" s="67">
        <v>3</v>
      </c>
      <c r="AH36" s="67">
        <v>3</v>
      </c>
      <c r="AI36" s="67">
        <v>3</v>
      </c>
      <c r="AJ36" s="67">
        <v>0</v>
      </c>
      <c r="AK36" s="67">
        <v>2</v>
      </c>
      <c r="AL36" s="67">
        <v>0</v>
      </c>
      <c r="AM36" s="67">
        <v>2</v>
      </c>
      <c r="AN36" s="67">
        <v>0</v>
      </c>
      <c r="AO36" s="67">
        <v>0</v>
      </c>
      <c r="AP36" s="67">
        <v>4</v>
      </c>
      <c r="AQ36" s="67">
        <v>4</v>
      </c>
      <c r="AR36" s="67">
        <v>3</v>
      </c>
      <c r="AS36" s="67">
        <v>0</v>
      </c>
      <c r="AT36" s="67">
        <v>3</v>
      </c>
      <c r="AU36" s="67">
        <v>0</v>
      </c>
      <c r="AV36" s="67">
        <v>0</v>
      </c>
      <c r="AW36" s="67">
        <v>0</v>
      </c>
      <c r="AX36" s="67">
        <v>0</v>
      </c>
      <c r="AY36" s="67">
        <v>3</v>
      </c>
      <c r="AZ36" s="67">
        <v>3</v>
      </c>
      <c r="BA36" s="67">
        <v>4</v>
      </c>
      <c r="BB36" s="67">
        <v>0</v>
      </c>
      <c r="BC36" s="67">
        <v>3</v>
      </c>
      <c r="BD36" s="67">
        <v>0</v>
      </c>
      <c r="BE36" s="67">
        <v>0</v>
      </c>
      <c r="BF36" s="67">
        <v>0</v>
      </c>
      <c r="BG36" s="67">
        <v>0</v>
      </c>
      <c r="BH36" s="68">
        <v>12</v>
      </c>
      <c r="BI36" s="68">
        <v>12</v>
      </c>
      <c r="BJ36" s="78">
        <f t="shared" si="16"/>
        <v>90</v>
      </c>
      <c r="BK36" s="83">
        <f t="shared" si="17"/>
        <v>23</v>
      </c>
      <c r="BL36" s="67">
        <v>1</v>
      </c>
      <c r="BM36" s="67">
        <v>1</v>
      </c>
      <c r="BN36" s="67">
        <v>1</v>
      </c>
      <c r="BO36" s="67">
        <v>1</v>
      </c>
      <c r="BQ36" s="67">
        <v>1</v>
      </c>
      <c r="BR36" s="67">
        <v>1</v>
      </c>
      <c r="BU36" s="67">
        <v>1</v>
      </c>
      <c r="BV36" s="67">
        <v>1</v>
      </c>
      <c r="BW36" s="67">
        <v>2</v>
      </c>
      <c r="BX36" s="67">
        <v>3</v>
      </c>
      <c r="BY36" s="67">
        <v>3</v>
      </c>
      <c r="CA36" s="67">
        <v>1</v>
      </c>
      <c r="CB36" s="67">
        <v>1</v>
      </c>
      <c r="CG36" s="67">
        <v>5</v>
      </c>
      <c r="CR36" s="70" t="s">
        <v>891</v>
      </c>
      <c r="CS36" s="71">
        <f t="shared" si="9"/>
        <v>65</v>
      </c>
      <c r="CU36" s="73">
        <v>6</v>
      </c>
      <c r="CV36" s="73">
        <v>6</v>
      </c>
      <c r="CW36" s="73">
        <v>9</v>
      </c>
      <c r="CX36" s="73">
        <v>9</v>
      </c>
      <c r="CZ36" s="73">
        <v>2</v>
      </c>
      <c r="DA36" s="73">
        <v>2</v>
      </c>
      <c r="DB36" s="73">
        <v>4</v>
      </c>
      <c r="DC36" s="73">
        <v>0</v>
      </c>
      <c r="DD36" s="73">
        <v>0</v>
      </c>
      <c r="DE36" s="73">
        <v>5</v>
      </c>
      <c r="DF36" s="73">
        <v>0</v>
      </c>
      <c r="DG36" s="73">
        <v>3</v>
      </c>
      <c r="DH36" s="73">
        <v>1</v>
      </c>
      <c r="DJ36" s="73">
        <v>2</v>
      </c>
      <c r="DK36" s="73">
        <v>3</v>
      </c>
      <c r="DL36" s="73">
        <v>1</v>
      </c>
      <c r="DM36" s="73">
        <v>2</v>
      </c>
      <c r="DN36" s="73">
        <v>5</v>
      </c>
      <c r="DO36" s="73">
        <v>5</v>
      </c>
      <c r="DP36" s="73">
        <v>0</v>
      </c>
      <c r="DQ36" s="73">
        <v>0</v>
      </c>
      <c r="DR36" s="72" t="s">
        <v>892</v>
      </c>
      <c r="DS36" s="74">
        <f t="shared" si="10"/>
        <v>0</v>
      </c>
      <c r="ES36" s="37" t="s">
        <v>893</v>
      </c>
      <c r="ET36" s="75">
        <f t="shared" si="11"/>
        <v>2</v>
      </c>
      <c r="EU36" s="76">
        <v>1</v>
      </c>
      <c r="EV36" s="76">
        <v>0</v>
      </c>
      <c r="EW36" s="76">
        <v>0</v>
      </c>
      <c r="EX36" s="76">
        <v>0</v>
      </c>
      <c r="EY36" s="76">
        <v>0</v>
      </c>
      <c r="EZ36" s="76">
        <v>0</v>
      </c>
      <c r="FA36" s="76">
        <v>0</v>
      </c>
      <c r="FB36" s="76">
        <v>0</v>
      </c>
      <c r="FC36" s="76">
        <v>0</v>
      </c>
      <c r="FD36" s="76">
        <v>0</v>
      </c>
      <c r="FE36" s="76">
        <v>0</v>
      </c>
      <c r="FF36" s="76">
        <v>0</v>
      </c>
      <c r="FG36" s="76">
        <v>0</v>
      </c>
      <c r="FH36" s="76">
        <v>0</v>
      </c>
      <c r="FI36" s="76">
        <v>0</v>
      </c>
      <c r="FJ36" s="76">
        <v>0</v>
      </c>
      <c r="FK36" s="76">
        <v>0</v>
      </c>
      <c r="FL36" s="76">
        <v>0</v>
      </c>
      <c r="FM36" s="76">
        <v>0</v>
      </c>
      <c r="FN36" s="76">
        <v>0</v>
      </c>
      <c r="FO36" s="76">
        <v>0</v>
      </c>
      <c r="FP36" s="76">
        <v>0</v>
      </c>
      <c r="FQ36" s="76">
        <v>0</v>
      </c>
      <c r="FR36" s="76">
        <v>0</v>
      </c>
      <c r="FS36" s="76">
        <v>0</v>
      </c>
      <c r="FT36" s="76">
        <v>0</v>
      </c>
      <c r="FU36" s="76">
        <v>0</v>
      </c>
      <c r="FV36" s="76">
        <v>0</v>
      </c>
      <c r="FW36" s="76">
        <v>0</v>
      </c>
      <c r="FX36" s="76">
        <v>0</v>
      </c>
      <c r="FY36" s="76">
        <v>0</v>
      </c>
      <c r="FZ36" s="76">
        <v>0</v>
      </c>
      <c r="GA36" s="76">
        <v>0</v>
      </c>
      <c r="GB36" s="76">
        <v>0</v>
      </c>
      <c r="GC36" s="76">
        <v>0</v>
      </c>
      <c r="GD36" s="76">
        <v>0</v>
      </c>
      <c r="GE36" s="76">
        <v>0</v>
      </c>
      <c r="GF36" s="76">
        <v>0</v>
      </c>
      <c r="GG36" s="76">
        <v>0</v>
      </c>
      <c r="GH36" s="76">
        <v>1</v>
      </c>
      <c r="GI36" s="76">
        <v>0</v>
      </c>
      <c r="GJ36" s="76">
        <v>0</v>
      </c>
      <c r="GK36" s="76">
        <v>0</v>
      </c>
      <c r="GL36" s="76">
        <v>0</v>
      </c>
      <c r="GM36" s="76">
        <v>0</v>
      </c>
      <c r="GN36" s="76">
        <v>0</v>
      </c>
      <c r="GO36" s="76">
        <v>0</v>
      </c>
      <c r="GP36" s="76">
        <v>0</v>
      </c>
      <c r="GQ36" s="76">
        <v>0</v>
      </c>
      <c r="GR36" s="76">
        <v>0</v>
      </c>
      <c r="GS36" s="76">
        <v>0</v>
      </c>
      <c r="GT36" s="76">
        <v>0</v>
      </c>
      <c r="GU36" s="76">
        <v>0</v>
      </c>
      <c r="GV36" s="76">
        <v>0</v>
      </c>
      <c r="GW36" s="76">
        <v>0</v>
      </c>
      <c r="GX36" s="76">
        <v>0</v>
      </c>
      <c r="GY36" s="76">
        <v>0</v>
      </c>
      <c r="GZ36" s="76">
        <v>0</v>
      </c>
      <c r="HA36" s="76">
        <v>0</v>
      </c>
      <c r="HB36" s="76">
        <v>0</v>
      </c>
      <c r="HC36" s="76">
        <v>0</v>
      </c>
      <c r="HD36" s="76">
        <v>0</v>
      </c>
      <c r="HE36" s="76">
        <v>0</v>
      </c>
      <c r="HF36" s="77" t="s">
        <v>894</v>
      </c>
    </row>
    <row r="37" spans="1:214" ht="15.75" customHeight="1" x14ac:dyDescent="0.25">
      <c r="A37" s="31" t="s">
        <v>91</v>
      </c>
      <c r="C37" s="26">
        <v>10</v>
      </c>
      <c r="D37" s="26">
        <v>10</v>
      </c>
      <c r="H37" s="27"/>
      <c r="J37" s="86" t="s">
        <v>568</v>
      </c>
      <c r="K37" s="86"/>
      <c r="M37" s="26">
        <v>2</v>
      </c>
      <c r="N37" s="32">
        <f t="shared" si="12"/>
        <v>179</v>
      </c>
      <c r="O37" s="32">
        <f t="shared" si="13"/>
        <v>66</v>
      </c>
      <c r="P37" s="55">
        <f t="shared" si="14"/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56">
        <f t="shared" si="15"/>
        <v>66</v>
      </c>
      <c r="AF37" s="67">
        <v>3</v>
      </c>
      <c r="AG37" s="67">
        <v>3</v>
      </c>
      <c r="AH37" s="67">
        <v>3</v>
      </c>
      <c r="AI37" s="67">
        <v>3</v>
      </c>
      <c r="AJ37" s="67">
        <v>4</v>
      </c>
      <c r="AK37" s="67">
        <v>2</v>
      </c>
      <c r="AL37" s="67">
        <v>0</v>
      </c>
      <c r="AM37" s="67">
        <v>2</v>
      </c>
      <c r="AN37" s="67">
        <v>2</v>
      </c>
      <c r="AO37" s="67">
        <v>0</v>
      </c>
      <c r="AP37" s="67">
        <v>4</v>
      </c>
      <c r="AQ37" s="67">
        <v>4</v>
      </c>
      <c r="AR37" s="67">
        <v>3</v>
      </c>
      <c r="AS37" s="67">
        <v>4</v>
      </c>
      <c r="AT37" s="67">
        <v>3</v>
      </c>
      <c r="AU37" s="67">
        <v>0</v>
      </c>
      <c r="AV37" s="67">
        <v>3</v>
      </c>
      <c r="AW37" s="67">
        <v>0</v>
      </c>
      <c r="AX37" s="67">
        <v>0</v>
      </c>
      <c r="AY37" s="67">
        <v>3</v>
      </c>
      <c r="AZ37" s="67">
        <v>3</v>
      </c>
      <c r="BA37" s="67">
        <v>4</v>
      </c>
      <c r="BB37" s="67">
        <v>4</v>
      </c>
      <c r="BC37" s="67">
        <v>3</v>
      </c>
      <c r="BD37" s="67">
        <v>0</v>
      </c>
      <c r="BE37" s="67">
        <v>3</v>
      </c>
      <c r="BF37" s="67">
        <v>3</v>
      </c>
      <c r="BG37" s="67">
        <v>0</v>
      </c>
      <c r="BH37" s="68">
        <v>44</v>
      </c>
      <c r="BI37" s="68">
        <v>44</v>
      </c>
      <c r="BJ37" s="78">
        <f t="shared" si="16"/>
        <v>113</v>
      </c>
      <c r="BK37" s="83">
        <f t="shared" si="17"/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70" t="s">
        <v>897</v>
      </c>
      <c r="CS37" s="71">
        <f t="shared" si="9"/>
        <v>65</v>
      </c>
      <c r="CU37" s="73">
        <v>6</v>
      </c>
      <c r="CV37" s="73">
        <v>6</v>
      </c>
      <c r="CW37" s="73">
        <v>9</v>
      </c>
      <c r="CX37" s="73">
        <v>9</v>
      </c>
      <c r="CZ37" s="73">
        <v>2</v>
      </c>
      <c r="DA37" s="73">
        <v>2</v>
      </c>
      <c r="DB37" s="73">
        <v>2</v>
      </c>
      <c r="DC37" s="73">
        <v>0</v>
      </c>
      <c r="DD37" s="73">
        <v>0</v>
      </c>
      <c r="DE37" s="73">
        <v>0</v>
      </c>
      <c r="DF37" s="73">
        <v>0</v>
      </c>
      <c r="DG37" s="73">
        <v>3</v>
      </c>
      <c r="DH37" s="73">
        <v>3</v>
      </c>
      <c r="DJ37" s="73">
        <v>2</v>
      </c>
      <c r="DK37" s="73">
        <v>3</v>
      </c>
      <c r="DL37" s="73">
        <v>2</v>
      </c>
      <c r="DM37" s="73">
        <v>5</v>
      </c>
      <c r="DN37" s="73">
        <v>2</v>
      </c>
      <c r="DO37" s="73">
        <v>5</v>
      </c>
      <c r="DP37" s="73">
        <v>2</v>
      </c>
      <c r="DQ37" s="73">
        <v>2</v>
      </c>
      <c r="DR37" s="72" t="s">
        <v>892</v>
      </c>
      <c r="DS37" s="74">
        <f t="shared" si="10"/>
        <v>6</v>
      </c>
      <c r="DU37" s="37">
        <v>0</v>
      </c>
      <c r="DV37" s="37">
        <v>0</v>
      </c>
      <c r="DW37" s="37">
        <v>0</v>
      </c>
      <c r="DX37" s="37">
        <v>0</v>
      </c>
      <c r="DY37" s="37">
        <v>0</v>
      </c>
      <c r="DZ37" s="37">
        <v>0</v>
      </c>
      <c r="EA37" s="37">
        <v>0</v>
      </c>
      <c r="EB37" s="37">
        <v>0</v>
      </c>
      <c r="EC37" s="37">
        <v>0</v>
      </c>
      <c r="ED37" s="37">
        <v>0</v>
      </c>
      <c r="EE37" s="37">
        <v>1</v>
      </c>
      <c r="EG37" s="37">
        <v>0</v>
      </c>
      <c r="EH37" s="37">
        <v>0</v>
      </c>
      <c r="EI37" s="37">
        <v>1</v>
      </c>
      <c r="EJ37" s="37">
        <v>2</v>
      </c>
      <c r="EK37" s="37">
        <v>0</v>
      </c>
      <c r="EL37" s="37">
        <v>0</v>
      </c>
      <c r="EM37" s="37">
        <v>0</v>
      </c>
      <c r="EN37" s="37">
        <v>2</v>
      </c>
      <c r="EO37" s="37">
        <v>0</v>
      </c>
      <c r="EP37" s="37">
        <v>0</v>
      </c>
      <c r="EQ37" s="37">
        <v>0</v>
      </c>
      <c r="ER37" s="37">
        <v>0</v>
      </c>
      <c r="ES37" s="37" t="s">
        <v>896</v>
      </c>
      <c r="ET37" s="75">
        <f t="shared" si="11"/>
        <v>42</v>
      </c>
      <c r="EU37" s="76">
        <v>1</v>
      </c>
      <c r="EV37" s="76">
        <v>1</v>
      </c>
      <c r="EW37" s="76">
        <v>1</v>
      </c>
      <c r="EX37" s="76">
        <v>1</v>
      </c>
      <c r="EY37" s="76">
        <v>1</v>
      </c>
      <c r="EZ37" s="76">
        <v>1</v>
      </c>
      <c r="FA37" s="76">
        <v>1</v>
      </c>
      <c r="FB37" s="76">
        <v>0</v>
      </c>
      <c r="FC37" s="76">
        <v>1</v>
      </c>
      <c r="FD37" s="76">
        <v>1</v>
      </c>
      <c r="FE37" s="76">
        <v>1</v>
      </c>
      <c r="FF37" s="76">
        <v>1</v>
      </c>
      <c r="FG37" s="76">
        <v>0</v>
      </c>
      <c r="FH37" s="76">
        <v>1</v>
      </c>
      <c r="FI37" s="76">
        <v>1</v>
      </c>
      <c r="FJ37" s="76">
        <v>1</v>
      </c>
      <c r="FK37" s="76">
        <v>1</v>
      </c>
      <c r="FL37" s="76">
        <v>1</v>
      </c>
      <c r="FM37" s="76">
        <v>1</v>
      </c>
      <c r="FN37" s="76">
        <v>1</v>
      </c>
      <c r="FO37" s="76">
        <v>0</v>
      </c>
      <c r="FP37" s="76">
        <v>0</v>
      </c>
      <c r="FQ37" s="76">
        <v>0</v>
      </c>
      <c r="FR37" s="76">
        <v>1</v>
      </c>
      <c r="FS37" s="76">
        <v>0</v>
      </c>
      <c r="FT37" s="76">
        <v>0</v>
      </c>
      <c r="FU37" s="76">
        <v>0</v>
      </c>
      <c r="FV37" s="76">
        <v>0</v>
      </c>
      <c r="FW37" s="76">
        <v>0</v>
      </c>
      <c r="FX37" s="76">
        <v>1</v>
      </c>
      <c r="FY37" s="76">
        <v>1</v>
      </c>
      <c r="FZ37" s="76">
        <v>1</v>
      </c>
      <c r="GA37" s="76">
        <v>2</v>
      </c>
      <c r="GB37" s="76">
        <v>2</v>
      </c>
      <c r="GC37" s="76">
        <v>2</v>
      </c>
      <c r="GD37" s="76">
        <v>0</v>
      </c>
      <c r="GE37" s="76">
        <v>0</v>
      </c>
      <c r="GF37" s="76">
        <v>0</v>
      </c>
      <c r="GG37" s="76">
        <v>0</v>
      </c>
      <c r="GH37" s="76">
        <v>1</v>
      </c>
      <c r="GI37" s="76">
        <v>1</v>
      </c>
      <c r="GJ37" s="76">
        <v>1</v>
      </c>
      <c r="GK37" s="76">
        <v>0</v>
      </c>
      <c r="GL37" s="76">
        <v>1</v>
      </c>
      <c r="GM37" s="76">
        <v>1</v>
      </c>
      <c r="GN37" s="76">
        <v>1</v>
      </c>
      <c r="GO37" s="76">
        <v>0</v>
      </c>
      <c r="GP37" s="76">
        <v>0</v>
      </c>
      <c r="GQ37" s="76">
        <v>1</v>
      </c>
      <c r="GR37" s="76">
        <v>1</v>
      </c>
      <c r="GS37" s="76">
        <v>1</v>
      </c>
      <c r="GT37" s="76">
        <v>0</v>
      </c>
      <c r="GU37" s="76">
        <v>1</v>
      </c>
      <c r="GV37" s="76">
        <v>1</v>
      </c>
      <c r="GW37" s="76">
        <v>1</v>
      </c>
      <c r="GX37" s="76">
        <v>1</v>
      </c>
      <c r="GY37" s="76">
        <v>0</v>
      </c>
      <c r="GZ37" s="76">
        <v>0</v>
      </c>
      <c r="HA37" s="76">
        <v>1</v>
      </c>
      <c r="HB37" s="76">
        <v>0</v>
      </c>
      <c r="HC37" s="76">
        <v>0</v>
      </c>
      <c r="HD37" s="76">
        <v>0</v>
      </c>
      <c r="HE37" s="76">
        <v>0</v>
      </c>
      <c r="HF37" s="77" t="s">
        <v>894</v>
      </c>
    </row>
    <row r="38" spans="1:214" ht="15.75" customHeight="1" x14ac:dyDescent="0.25">
      <c r="A38" s="31" t="s">
        <v>324</v>
      </c>
      <c r="C38" s="26">
        <v>10</v>
      </c>
      <c r="D38" s="26">
        <v>10</v>
      </c>
      <c r="H38" s="27"/>
      <c r="J38" s="86" t="s">
        <v>564</v>
      </c>
      <c r="K38" s="86"/>
      <c r="M38" s="26">
        <v>2</v>
      </c>
      <c r="N38" s="32">
        <f t="shared" si="12"/>
        <v>178</v>
      </c>
      <c r="O38" s="32">
        <f t="shared" si="13"/>
        <v>74</v>
      </c>
      <c r="P38" s="55">
        <f t="shared" si="14"/>
        <v>21</v>
      </c>
      <c r="Q38" s="66">
        <v>0</v>
      </c>
      <c r="R38" s="66">
        <v>0</v>
      </c>
      <c r="S38" s="66">
        <v>10</v>
      </c>
      <c r="T38" s="66">
        <v>11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56">
        <f t="shared" si="15"/>
        <v>53</v>
      </c>
      <c r="AF38" s="67">
        <v>3</v>
      </c>
      <c r="AG38" s="67">
        <v>3</v>
      </c>
      <c r="AH38" s="67">
        <v>3</v>
      </c>
      <c r="AI38" s="67">
        <v>3</v>
      </c>
      <c r="AJ38" s="67">
        <v>4</v>
      </c>
      <c r="AK38" s="67">
        <v>2</v>
      </c>
      <c r="AL38" s="67">
        <v>0</v>
      </c>
      <c r="AM38" s="67">
        <v>0</v>
      </c>
      <c r="AN38" s="67">
        <v>0</v>
      </c>
      <c r="AO38" s="67">
        <v>0</v>
      </c>
      <c r="AP38" s="67">
        <v>4</v>
      </c>
      <c r="AQ38" s="67">
        <v>4</v>
      </c>
      <c r="AR38" s="67">
        <v>3</v>
      </c>
      <c r="AS38" s="67">
        <v>4</v>
      </c>
      <c r="AT38" s="67">
        <v>3</v>
      </c>
      <c r="AU38" s="67">
        <v>0</v>
      </c>
      <c r="AV38" s="67">
        <v>0</v>
      </c>
      <c r="AW38" s="67">
        <v>0</v>
      </c>
      <c r="AX38" s="67">
        <v>0</v>
      </c>
      <c r="AY38" s="67">
        <v>3</v>
      </c>
      <c r="AZ38" s="67">
        <v>3</v>
      </c>
      <c r="BA38" s="67">
        <v>4</v>
      </c>
      <c r="BB38" s="67">
        <v>4</v>
      </c>
      <c r="BC38" s="67">
        <v>3</v>
      </c>
      <c r="BD38" s="67">
        <v>0</v>
      </c>
      <c r="BE38" s="67">
        <v>0</v>
      </c>
      <c r="BF38" s="67">
        <v>0</v>
      </c>
      <c r="BG38" s="67">
        <v>0</v>
      </c>
      <c r="BH38" s="68">
        <v>2</v>
      </c>
      <c r="BI38" s="68">
        <v>2</v>
      </c>
      <c r="BJ38" s="78">
        <f t="shared" si="16"/>
        <v>104</v>
      </c>
      <c r="BK38" s="83">
        <f t="shared" si="17"/>
        <v>0</v>
      </c>
      <c r="CR38" s="70" t="s">
        <v>891</v>
      </c>
      <c r="CS38" s="71">
        <f t="shared" si="9"/>
        <v>30</v>
      </c>
      <c r="CU38" s="73">
        <v>6</v>
      </c>
      <c r="CV38" s="73">
        <v>6</v>
      </c>
      <c r="CW38" s="73">
        <v>9</v>
      </c>
      <c r="CX38" s="73">
        <v>9</v>
      </c>
      <c r="CZ38" s="73">
        <v>0</v>
      </c>
      <c r="DA38" s="73">
        <v>0</v>
      </c>
      <c r="DB38" s="73">
        <v>0</v>
      </c>
      <c r="DC38" s="73">
        <v>0</v>
      </c>
      <c r="DD38" s="73">
        <v>0</v>
      </c>
      <c r="DE38" s="73">
        <v>0</v>
      </c>
      <c r="DF38" s="73">
        <v>0</v>
      </c>
      <c r="DG38" s="73">
        <v>0</v>
      </c>
      <c r="DH38" s="73">
        <v>0</v>
      </c>
      <c r="DJ38" s="73">
        <v>0</v>
      </c>
      <c r="DK38" s="73">
        <v>0</v>
      </c>
      <c r="DL38" s="73">
        <v>0</v>
      </c>
      <c r="DM38" s="73">
        <v>0</v>
      </c>
      <c r="DN38" s="73">
        <v>0</v>
      </c>
      <c r="DO38" s="73">
        <v>0</v>
      </c>
      <c r="DP38" s="73">
        <v>0</v>
      </c>
      <c r="DQ38" s="73">
        <v>0</v>
      </c>
      <c r="DR38" s="72" t="s">
        <v>892</v>
      </c>
      <c r="DS38" s="74">
        <f t="shared" si="10"/>
        <v>74</v>
      </c>
      <c r="DU38" s="37">
        <v>5</v>
      </c>
      <c r="DV38" s="37">
        <v>5</v>
      </c>
      <c r="DW38" s="37">
        <v>3</v>
      </c>
      <c r="DX38" s="37">
        <v>2</v>
      </c>
      <c r="DY38" s="37">
        <v>2</v>
      </c>
      <c r="DZ38" s="37">
        <v>2</v>
      </c>
      <c r="EA38" s="37">
        <v>3</v>
      </c>
      <c r="EB38" s="37">
        <v>6</v>
      </c>
      <c r="EC38" s="37">
        <v>3</v>
      </c>
      <c r="ED38" s="37">
        <v>4</v>
      </c>
      <c r="EE38" s="37">
        <v>5</v>
      </c>
      <c r="EG38" s="37">
        <v>3</v>
      </c>
      <c r="EH38" s="37">
        <v>2</v>
      </c>
      <c r="EI38" s="37">
        <v>1</v>
      </c>
      <c r="EJ38" s="37">
        <v>2</v>
      </c>
      <c r="EK38" s="37">
        <v>2</v>
      </c>
      <c r="EL38" s="37">
        <v>6</v>
      </c>
      <c r="EM38" s="37" t="s">
        <v>895</v>
      </c>
      <c r="EN38" s="37">
        <v>8</v>
      </c>
      <c r="EO38" s="37">
        <v>3</v>
      </c>
      <c r="EP38" s="37">
        <v>4</v>
      </c>
      <c r="EQ38" s="37">
        <v>3</v>
      </c>
      <c r="ER38" s="37" t="s">
        <v>895</v>
      </c>
      <c r="ES38" s="37" t="s">
        <v>893</v>
      </c>
      <c r="ET38" s="75">
        <f t="shared" si="11"/>
        <v>0</v>
      </c>
      <c r="HF38" s="77" t="s">
        <v>894</v>
      </c>
    </row>
    <row r="39" spans="1:214" ht="15.75" customHeight="1" x14ac:dyDescent="0.25">
      <c r="A39" s="31" t="s">
        <v>186</v>
      </c>
      <c r="C39" s="26">
        <v>10</v>
      </c>
      <c r="D39" s="26">
        <v>10</v>
      </c>
      <c r="H39" s="27"/>
      <c r="J39" s="86" t="s">
        <v>567</v>
      </c>
      <c r="K39" s="86"/>
      <c r="M39" s="26">
        <v>2</v>
      </c>
      <c r="N39" s="32">
        <f t="shared" si="12"/>
        <v>174</v>
      </c>
      <c r="O39" s="32">
        <f t="shared" si="13"/>
        <v>71</v>
      </c>
      <c r="P39" s="55">
        <f t="shared" si="14"/>
        <v>18</v>
      </c>
      <c r="Q39" s="66">
        <v>7</v>
      </c>
      <c r="R39" s="66">
        <v>1</v>
      </c>
      <c r="S39" s="66">
        <v>10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56">
        <f t="shared" si="15"/>
        <v>53</v>
      </c>
      <c r="AF39" s="67">
        <v>3</v>
      </c>
      <c r="AG39" s="67">
        <v>3</v>
      </c>
      <c r="AH39" s="67">
        <v>3</v>
      </c>
      <c r="AI39" s="67">
        <v>3</v>
      </c>
      <c r="AJ39" s="67">
        <v>4</v>
      </c>
      <c r="AK39" s="67">
        <v>2</v>
      </c>
      <c r="AL39" s="67">
        <v>0</v>
      </c>
      <c r="AM39" s="67">
        <v>0</v>
      </c>
      <c r="AN39" s="67">
        <v>0</v>
      </c>
      <c r="AO39" s="67">
        <v>0</v>
      </c>
      <c r="AP39" s="67">
        <v>4</v>
      </c>
      <c r="AQ39" s="67">
        <v>4</v>
      </c>
      <c r="AR39" s="67">
        <v>3</v>
      </c>
      <c r="AS39" s="67">
        <v>4</v>
      </c>
      <c r="AT39" s="67">
        <v>3</v>
      </c>
      <c r="AU39" s="67">
        <v>0</v>
      </c>
      <c r="AV39" s="67">
        <v>0</v>
      </c>
      <c r="AW39" s="67">
        <v>0</v>
      </c>
      <c r="AX39" s="67">
        <v>0</v>
      </c>
      <c r="AY39" s="67">
        <v>3</v>
      </c>
      <c r="AZ39" s="67">
        <v>3</v>
      </c>
      <c r="BA39" s="67">
        <v>4</v>
      </c>
      <c r="BB39" s="67">
        <v>4</v>
      </c>
      <c r="BC39" s="67">
        <v>3</v>
      </c>
      <c r="BD39" s="67">
        <v>0</v>
      </c>
      <c r="BE39" s="67">
        <v>0</v>
      </c>
      <c r="BF39" s="67">
        <v>0</v>
      </c>
      <c r="BG39" s="67">
        <v>0</v>
      </c>
      <c r="BH39" s="68">
        <v>15</v>
      </c>
      <c r="BI39" s="68">
        <v>15</v>
      </c>
      <c r="BJ39" s="78">
        <f t="shared" si="16"/>
        <v>103</v>
      </c>
      <c r="BK39" s="83">
        <f t="shared" si="17"/>
        <v>0</v>
      </c>
      <c r="CR39" s="70" t="s">
        <v>891</v>
      </c>
      <c r="CS39" s="71">
        <f t="shared" si="9"/>
        <v>31</v>
      </c>
      <c r="CU39" s="73">
        <v>6</v>
      </c>
      <c r="CV39" s="73">
        <v>0</v>
      </c>
      <c r="CW39" s="73">
        <v>0</v>
      </c>
      <c r="CX39" s="73">
        <v>0</v>
      </c>
      <c r="CZ39" s="73">
        <v>0</v>
      </c>
      <c r="DA39" s="73">
        <v>0</v>
      </c>
      <c r="DB39" s="73">
        <v>0</v>
      </c>
      <c r="DC39" s="73">
        <v>0</v>
      </c>
      <c r="DD39" s="73">
        <v>0</v>
      </c>
      <c r="DE39" s="73">
        <v>0</v>
      </c>
      <c r="DF39" s="73">
        <v>0</v>
      </c>
      <c r="DG39" s="73">
        <v>0</v>
      </c>
      <c r="DH39" s="73">
        <v>0</v>
      </c>
      <c r="DJ39" s="73">
        <v>2</v>
      </c>
      <c r="DK39" s="73">
        <v>3</v>
      </c>
      <c r="DL39" s="73">
        <v>2</v>
      </c>
      <c r="DM39" s="73">
        <v>5</v>
      </c>
      <c r="DN39" s="73">
        <v>5</v>
      </c>
      <c r="DO39" s="73">
        <v>5</v>
      </c>
      <c r="DP39" s="73">
        <v>0</v>
      </c>
      <c r="DQ39" s="73">
        <v>3</v>
      </c>
      <c r="DR39" s="72" t="s">
        <v>892</v>
      </c>
      <c r="DS39" s="74">
        <f t="shared" si="10"/>
        <v>55</v>
      </c>
      <c r="DU39" s="37">
        <v>5</v>
      </c>
      <c r="DV39" s="37">
        <v>5</v>
      </c>
      <c r="DW39" s="37">
        <v>3</v>
      </c>
      <c r="DX39" s="37">
        <v>2</v>
      </c>
      <c r="DZ39" s="37">
        <v>2</v>
      </c>
      <c r="EA39" s="37">
        <v>3</v>
      </c>
      <c r="EB39" s="37">
        <v>6</v>
      </c>
      <c r="ED39" s="37">
        <v>4</v>
      </c>
      <c r="EE39" s="37">
        <v>5</v>
      </c>
      <c r="EI39" s="37">
        <v>1</v>
      </c>
      <c r="EK39" s="37">
        <v>2</v>
      </c>
      <c r="EL39" s="37">
        <v>6</v>
      </c>
      <c r="EN39" s="37">
        <v>8</v>
      </c>
      <c r="EQ39" s="37">
        <v>3</v>
      </c>
      <c r="ES39" s="37" t="s">
        <v>893</v>
      </c>
      <c r="ET39" s="75">
        <f t="shared" si="11"/>
        <v>17</v>
      </c>
      <c r="EU39" s="76">
        <v>0</v>
      </c>
      <c r="EV39" s="76">
        <v>0</v>
      </c>
      <c r="EW39" s="76">
        <v>0</v>
      </c>
      <c r="EX39" s="76">
        <v>0</v>
      </c>
      <c r="EY39" s="76">
        <v>0</v>
      </c>
      <c r="EZ39" s="76">
        <v>0</v>
      </c>
      <c r="FA39" s="76">
        <v>0</v>
      </c>
      <c r="FB39" s="76">
        <v>0</v>
      </c>
      <c r="FC39" s="76">
        <v>0</v>
      </c>
      <c r="FD39" s="76">
        <v>0</v>
      </c>
      <c r="FE39" s="76">
        <v>0</v>
      </c>
      <c r="FF39" s="76">
        <v>0</v>
      </c>
      <c r="FG39" s="76">
        <v>0</v>
      </c>
      <c r="FH39" s="76">
        <v>0</v>
      </c>
      <c r="FI39" s="76">
        <v>0</v>
      </c>
      <c r="FJ39" s="76">
        <v>0</v>
      </c>
      <c r="FK39" s="76">
        <v>0</v>
      </c>
      <c r="FL39" s="76">
        <v>0</v>
      </c>
      <c r="FM39" s="76">
        <v>0</v>
      </c>
      <c r="FN39" s="76">
        <v>0</v>
      </c>
      <c r="FO39" s="76">
        <v>0</v>
      </c>
      <c r="FP39" s="76">
        <v>0</v>
      </c>
      <c r="FQ39" s="76">
        <v>0</v>
      </c>
      <c r="FR39" s="76">
        <v>0</v>
      </c>
      <c r="FS39" s="76">
        <v>0</v>
      </c>
      <c r="FT39" s="76">
        <v>0</v>
      </c>
      <c r="FU39" s="76">
        <v>0</v>
      </c>
      <c r="FV39" s="76">
        <v>0</v>
      </c>
      <c r="FW39" s="76">
        <v>0</v>
      </c>
      <c r="FX39" s="76">
        <v>1</v>
      </c>
      <c r="FY39" s="76">
        <v>1</v>
      </c>
      <c r="FZ39" s="76">
        <v>1</v>
      </c>
      <c r="GA39" s="76">
        <v>2</v>
      </c>
      <c r="GB39" s="76">
        <v>2</v>
      </c>
      <c r="GC39" s="76">
        <v>2</v>
      </c>
      <c r="GD39" s="76">
        <v>2</v>
      </c>
      <c r="GE39" s="76">
        <v>2</v>
      </c>
      <c r="GF39" s="76">
        <v>2</v>
      </c>
      <c r="GG39" s="76">
        <v>2</v>
      </c>
      <c r="GH39" s="76">
        <v>0</v>
      </c>
      <c r="GI39" s="76">
        <v>0</v>
      </c>
      <c r="GJ39" s="76">
        <v>0</v>
      </c>
      <c r="GK39" s="76">
        <v>0</v>
      </c>
      <c r="GL39" s="76">
        <v>0</v>
      </c>
      <c r="GM39" s="76">
        <v>0</v>
      </c>
      <c r="GN39" s="76">
        <v>0</v>
      </c>
      <c r="GO39" s="76">
        <v>0</v>
      </c>
      <c r="GP39" s="76">
        <v>0</v>
      </c>
      <c r="GQ39" s="76">
        <v>0</v>
      </c>
      <c r="GR39" s="76">
        <v>0</v>
      </c>
      <c r="GS39" s="76">
        <v>0</v>
      </c>
      <c r="GT39" s="76">
        <v>0</v>
      </c>
      <c r="GU39" s="76">
        <v>0</v>
      </c>
      <c r="GV39" s="76">
        <v>0</v>
      </c>
      <c r="GW39" s="76">
        <v>0</v>
      </c>
      <c r="GX39" s="76">
        <v>0</v>
      </c>
      <c r="GY39" s="76">
        <v>0</v>
      </c>
      <c r="GZ39" s="76">
        <v>0</v>
      </c>
      <c r="HA39" s="76">
        <v>0</v>
      </c>
      <c r="HB39" s="76">
        <v>0</v>
      </c>
      <c r="HC39" s="76">
        <v>0</v>
      </c>
      <c r="HD39" s="76">
        <v>0</v>
      </c>
      <c r="HE39" s="76">
        <v>0</v>
      </c>
      <c r="HF39" s="77" t="s">
        <v>894</v>
      </c>
    </row>
    <row r="40" spans="1:214" ht="15.75" customHeight="1" x14ac:dyDescent="0.25">
      <c r="A40" s="31" t="s">
        <v>314</v>
      </c>
      <c r="C40" s="26">
        <v>10</v>
      </c>
      <c r="D40" s="26">
        <v>10</v>
      </c>
      <c r="H40" s="27"/>
      <c r="J40" s="86" t="s">
        <v>571</v>
      </c>
      <c r="K40" s="86"/>
      <c r="M40" s="26">
        <v>2</v>
      </c>
      <c r="N40" s="32">
        <f t="shared" si="12"/>
        <v>174</v>
      </c>
      <c r="O40" s="32">
        <f t="shared" si="13"/>
        <v>61</v>
      </c>
      <c r="P40" s="55">
        <f t="shared" si="14"/>
        <v>20</v>
      </c>
      <c r="Q40" s="66">
        <v>7</v>
      </c>
      <c r="R40" s="66">
        <v>1</v>
      </c>
      <c r="S40" s="66">
        <v>0</v>
      </c>
      <c r="T40" s="66">
        <v>11</v>
      </c>
      <c r="U40" s="66">
        <v>1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56">
        <f t="shared" si="15"/>
        <v>41</v>
      </c>
      <c r="AF40" s="67">
        <v>3</v>
      </c>
      <c r="AG40" s="67">
        <v>3</v>
      </c>
      <c r="AH40" s="67">
        <v>3</v>
      </c>
      <c r="AI40" s="67">
        <v>3</v>
      </c>
      <c r="AJ40" s="67">
        <v>0</v>
      </c>
      <c r="AK40" s="67">
        <v>2</v>
      </c>
      <c r="AL40" s="67">
        <v>0</v>
      </c>
      <c r="AM40" s="67">
        <v>0</v>
      </c>
      <c r="AN40" s="67">
        <v>0</v>
      </c>
      <c r="AO40" s="67">
        <v>0</v>
      </c>
      <c r="AP40" s="67">
        <v>4</v>
      </c>
      <c r="AQ40" s="67">
        <v>4</v>
      </c>
      <c r="AR40" s="67">
        <v>3</v>
      </c>
      <c r="AS40" s="67">
        <v>0</v>
      </c>
      <c r="AT40" s="67">
        <v>3</v>
      </c>
      <c r="AU40" s="67">
        <v>0</v>
      </c>
      <c r="AV40" s="67">
        <v>0</v>
      </c>
      <c r="AW40" s="67">
        <v>0</v>
      </c>
      <c r="AX40" s="67">
        <v>0</v>
      </c>
      <c r="AY40" s="67">
        <v>3</v>
      </c>
      <c r="AZ40" s="67">
        <v>3</v>
      </c>
      <c r="BA40" s="67">
        <v>4</v>
      </c>
      <c r="BB40" s="67">
        <v>0</v>
      </c>
      <c r="BC40" s="67">
        <v>3</v>
      </c>
      <c r="BD40" s="67">
        <v>0</v>
      </c>
      <c r="BE40" s="67">
        <v>0</v>
      </c>
      <c r="BF40" s="67">
        <v>0</v>
      </c>
      <c r="BG40" s="67">
        <v>0</v>
      </c>
      <c r="BH40" s="68">
        <v>18</v>
      </c>
      <c r="BI40" s="68">
        <v>18</v>
      </c>
      <c r="BJ40" s="78">
        <f t="shared" si="16"/>
        <v>113</v>
      </c>
      <c r="BK40" s="83">
        <f t="shared" si="17"/>
        <v>0</v>
      </c>
      <c r="CR40" s="70" t="s">
        <v>891</v>
      </c>
      <c r="CS40" s="71">
        <f t="shared" si="9"/>
        <v>30</v>
      </c>
      <c r="CU40" s="73">
        <v>6</v>
      </c>
      <c r="CV40" s="73">
        <v>6</v>
      </c>
      <c r="CW40" s="73">
        <v>9</v>
      </c>
      <c r="CX40" s="73">
        <v>9</v>
      </c>
      <c r="CZ40" s="73">
        <v>0</v>
      </c>
      <c r="DA40" s="73">
        <v>0</v>
      </c>
      <c r="DB40" s="73">
        <v>0</v>
      </c>
      <c r="DC40" s="73">
        <v>0</v>
      </c>
      <c r="DD40" s="73">
        <v>0</v>
      </c>
      <c r="DE40" s="73">
        <v>0</v>
      </c>
      <c r="DF40" s="73">
        <v>0</v>
      </c>
      <c r="DG40" s="73">
        <v>0</v>
      </c>
      <c r="DH40" s="73">
        <v>0</v>
      </c>
      <c r="DJ40" s="73">
        <v>0</v>
      </c>
      <c r="DK40" s="73">
        <v>0</v>
      </c>
      <c r="DL40" s="73">
        <v>0</v>
      </c>
      <c r="DM40" s="73">
        <v>0</v>
      </c>
      <c r="DN40" s="73">
        <v>0</v>
      </c>
      <c r="DO40" s="73">
        <v>0</v>
      </c>
      <c r="DP40" s="73">
        <v>0</v>
      </c>
      <c r="DQ40" s="73">
        <v>0</v>
      </c>
      <c r="DR40" s="72" t="s">
        <v>892</v>
      </c>
      <c r="DS40" s="74">
        <f t="shared" si="10"/>
        <v>75</v>
      </c>
      <c r="DU40" s="37">
        <v>5</v>
      </c>
      <c r="DV40" s="37">
        <v>5</v>
      </c>
      <c r="DW40" s="37">
        <v>3</v>
      </c>
      <c r="DX40" s="37">
        <v>2</v>
      </c>
      <c r="DZ40" s="37">
        <v>2</v>
      </c>
      <c r="EA40" s="37">
        <v>3</v>
      </c>
      <c r="EB40" s="37">
        <v>6</v>
      </c>
      <c r="EC40" s="37">
        <v>3</v>
      </c>
      <c r="ED40" s="37">
        <v>4</v>
      </c>
      <c r="EE40" s="37">
        <v>2</v>
      </c>
      <c r="EG40" s="37">
        <v>3</v>
      </c>
      <c r="EH40" s="37">
        <v>2</v>
      </c>
      <c r="EI40" s="37">
        <v>1</v>
      </c>
      <c r="EJ40" s="37">
        <v>2</v>
      </c>
      <c r="EK40" s="37">
        <v>2</v>
      </c>
      <c r="EL40" s="37">
        <v>6</v>
      </c>
      <c r="EM40" s="37">
        <v>4</v>
      </c>
      <c r="EN40" s="37">
        <v>8</v>
      </c>
      <c r="EO40" s="37">
        <v>3</v>
      </c>
      <c r="EP40" s="37">
        <v>4</v>
      </c>
      <c r="EQ40" s="37">
        <v>3</v>
      </c>
      <c r="ER40" s="37">
        <v>2</v>
      </c>
      <c r="ES40" s="37" t="s">
        <v>893</v>
      </c>
      <c r="ET40" s="75">
        <f t="shared" si="11"/>
        <v>8</v>
      </c>
      <c r="EU40" s="76">
        <v>0</v>
      </c>
      <c r="EV40" s="76">
        <v>0</v>
      </c>
      <c r="EW40" s="76">
        <v>0</v>
      </c>
      <c r="EX40" s="76">
        <v>0</v>
      </c>
      <c r="EY40" s="76">
        <v>0</v>
      </c>
      <c r="EZ40" s="76">
        <v>0</v>
      </c>
      <c r="FA40" s="76">
        <v>0</v>
      </c>
      <c r="FB40" s="76">
        <v>0</v>
      </c>
      <c r="FC40" s="76">
        <v>0</v>
      </c>
      <c r="FD40" s="76">
        <v>0</v>
      </c>
      <c r="FE40" s="76">
        <v>0</v>
      </c>
      <c r="FF40" s="76">
        <v>0</v>
      </c>
      <c r="FG40" s="76">
        <v>0</v>
      </c>
      <c r="FH40" s="76">
        <v>0</v>
      </c>
      <c r="FI40" s="76">
        <v>0</v>
      </c>
      <c r="FJ40" s="76">
        <v>0</v>
      </c>
      <c r="FK40" s="76">
        <v>1</v>
      </c>
      <c r="FL40" s="76">
        <v>1</v>
      </c>
      <c r="FM40" s="76">
        <v>1</v>
      </c>
      <c r="FN40" s="76">
        <v>1</v>
      </c>
      <c r="FO40" s="76">
        <v>1</v>
      </c>
      <c r="FP40" s="76">
        <v>1</v>
      </c>
      <c r="FQ40" s="76">
        <v>1</v>
      </c>
      <c r="FR40" s="76">
        <v>1</v>
      </c>
      <c r="FS40" s="76">
        <v>0</v>
      </c>
      <c r="FT40" s="76">
        <v>0</v>
      </c>
      <c r="FU40" s="76">
        <v>0</v>
      </c>
      <c r="FV40" s="76">
        <v>0</v>
      </c>
      <c r="FW40" s="76">
        <v>0</v>
      </c>
      <c r="FX40" s="76">
        <v>0</v>
      </c>
      <c r="FY40" s="76">
        <v>0</v>
      </c>
      <c r="FZ40" s="76">
        <v>0</v>
      </c>
      <c r="GA40" s="76">
        <v>0</v>
      </c>
      <c r="GB40" s="76">
        <v>0</v>
      </c>
      <c r="GC40" s="76">
        <v>0</v>
      </c>
      <c r="GD40" s="76">
        <v>0</v>
      </c>
      <c r="GE40" s="76">
        <v>0</v>
      </c>
      <c r="GF40" s="76">
        <v>0</v>
      </c>
      <c r="GG40" s="76">
        <v>0</v>
      </c>
      <c r="GH40" s="76">
        <v>0</v>
      </c>
      <c r="GI40" s="76">
        <v>0</v>
      </c>
      <c r="GJ40" s="76">
        <v>0</v>
      </c>
      <c r="GK40" s="76">
        <v>0</v>
      </c>
      <c r="GL40" s="76">
        <v>0</v>
      </c>
      <c r="GM40" s="76">
        <v>0</v>
      </c>
      <c r="GN40" s="76">
        <v>0</v>
      </c>
      <c r="GO40" s="76">
        <v>0</v>
      </c>
      <c r="GP40" s="76">
        <v>0</v>
      </c>
      <c r="GQ40" s="76">
        <v>0</v>
      </c>
      <c r="GR40" s="76">
        <v>0</v>
      </c>
      <c r="GS40" s="76">
        <v>0</v>
      </c>
      <c r="GT40" s="76">
        <v>0</v>
      </c>
      <c r="GU40" s="76">
        <v>0</v>
      </c>
      <c r="GV40" s="76">
        <v>0</v>
      </c>
      <c r="GW40" s="76">
        <v>0</v>
      </c>
      <c r="GX40" s="76">
        <v>0</v>
      </c>
      <c r="GY40" s="76">
        <v>0</v>
      </c>
      <c r="GZ40" s="76">
        <v>0</v>
      </c>
      <c r="HA40" s="76">
        <v>0</v>
      </c>
      <c r="HB40" s="76">
        <v>0</v>
      </c>
      <c r="HC40" s="76">
        <v>0</v>
      </c>
      <c r="HD40" s="76">
        <v>0</v>
      </c>
      <c r="HE40" s="76">
        <v>0</v>
      </c>
      <c r="HF40" s="77" t="s">
        <v>894</v>
      </c>
    </row>
    <row r="41" spans="1:214" ht="15.75" customHeight="1" x14ac:dyDescent="0.25">
      <c r="A41" s="31" t="s">
        <v>200</v>
      </c>
      <c r="C41" s="26">
        <v>10</v>
      </c>
      <c r="D41" s="26">
        <v>10</v>
      </c>
      <c r="H41" s="27"/>
      <c r="J41" s="86" t="s">
        <v>574</v>
      </c>
      <c r="K41" s="86"/>
      <c r="M41" s="26">
        <v>2</v>
      </c>
      <c r="N41" s="32">
        <f t="shared" si="12"/>
        <v>170</v>
      </c>
      <c r="O41" s="32">
        <f t="shared" si="13"/>
        <v>59</v>
      </c>
      <c r="P41" s="55">
        <f t="shared" si="14"/>
        <v>29</v>
      </c>
      <c r="Q41" s="66">
        <v>7</v>
      </c>
      <c r="R41" s="66">
        <v>1</v>
      </c>
      <c r="S41" s="66">
        <v>10</v>
      </c>
      <c r="T41" s="66">
        <v>11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56">
        <f t="shared" si="15"/>
        <v>30</v>
      </c>
      <c r="AF41" s="67">
        <v>3</v>
      </c>
      <c r="AG41" s="67">
        <v>3</v>
      </c>
      <c r="AH41" s="67">
        <v>3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4</v>
      </c>
      <c r="AQ41" s="67">
        <v>4</v>
      </c>
      <c r="AR41" s="67">
        <v>3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3</v>
      </c>
      <c r="AZ41" s="67">
        <v>3</v>
      </c>
      <c r="BA41" s="67">
        <v>4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8">
        <v>9</v>
      </c>
      <c r="BI41" s="68">
        <v>9</v>
      </c>
      <c r="BJ41" s="78">
        <f t="shared" si="16"/>
        <v>111</v>
      </c>
      <c r="BK41" s="83">
        <f t="shared" si="17"/>
        <v>0</v>
      </c>
      <c r="CR41" s="70" t="s">
        <v>891</v>
      </c>
      <c r="CS41" s="71">
        <f t="shared" si="9"/>
        <v>31</v>
      </c>
      <c r="CU41" s="73">
        <v>6</v>
      </c>
      <c r="CV41" s="73">
        <v>0</v>
      </c>
      <c r="CW41" s="73">
        <v>0</v>
      </c>
      <c r="CX41" s="73">
        <v>0</v>
      </c>
      <c r="CZ41" s="73">
        <v>0</v>
      </c>
      <c r="DA41" s="73">
        <v>0</v>
      </c>
      <c r="DB41" s="73">
        <v>0</v>
      </c>
      <c r="DC41" s="73">
        <v>0</v>
      </c>
      <c r="DD41" s="73">
        <v>0</v>
      </c>
      <c r="DE41" s="73">
        <v>0</v>
      </c>
      <c r="DF41" s="73">
        <v>0</v>
      </c>
      <c r="DG41" s="73">
        <v>0</v>
      </c>
      <c r="DH41" s="73">
        <v>0</v>
      </c>
      <c r="DJ41" s="73">
        <v>2</v>
      </c>
      <c r="DK41" s="73">
        <v>3</v>
      </c>
      <c r="DL41" s="73">
        <v>2</v>
      </c>
      <c r="DM41" s="73">
        <v>5</v>
      </c>
      <c r="DN41" s="73">
        <v>5</v>
      </c>
      <c r="DO41" s="73">
        <v>5</v>
      </c>
      <c r="DP41" s="73">
        <v>0</v>
      </c>
      <c r="DQ41" s="73">
        <v>3</v>
      </c>
      <c r="DR41" s="72" t="s">
        <v>892</v>
      </c>
      <c r="DS41" s="74">
        <f t="shared" si="10"/>
        <v>77</v>
      </c>
      <c r="DU41" s="37">
        <v>5</v>
      </c>
      <c r="DV41" s="37">
        <v>5</v>
      </c>
      <c r="DW41" s="37">
        <v>3</v>
      </c>
      <c r="DX41" s="37">
        <v>2</v>
      </c>
      <c r="DY41" s="37">
        <v>2</v>
      </c>
      <c r="DZ41" s="37">
        <v>2</v>
      </c>
      <c r="EA41" s="37">
        <v>3</v>
      </c>
      <c r="EB41" s="37">
        <v>6</v>
      </c>
      <c r="EC41" s="37">
        <v>3</v>
      </c>
      <c r="ED41" s="37">
        <v>4</v>
      </c>
      <c r="EE41" s="37">
        <v>5</v>
      </c>
      <c r="EG41" s="37">
        <v>3</v>
      </c>
      <c r="EH41" s="37">
        <v>2</v>
      </c>
      <c r="EI41" s="37">
        <v>1</v>
      </c>
      <c r="EJ41" s="37">
        <v>2</v>
      </c>
      <c r="EK41" s="37">
        <v>2</v>
      </c>
      <c r="EL41" s="37">
        <v>6</v>
      </c>
      <c r="EM41" s="37">
        <v>2</v>
      </c>
      <c r="EN41" s="37">
        <v>8</v>
      </c>
      <c r="EO41" s="37">
        <v>3</v>
      </c>
      <c r="EP41" s="37">
        <v>4</v>
      </c>
      <c r="EQ41" s="37">
        <v>3</v>
      </c>
      <c r="ER41" s="37">
        <v>1</v>
      </c>
      <c r="ES41" s="37" t="s">
        <v>893</v>
      </c>
      <c r="ET41" s="75">
        <f t="shared" si="11"/>
        <v>3</v>
      </c>
      <c r="EU41" s="76">
        <v>0</v>
      </c>
      <c r="EV41" s="76">
        <v>0</v>
      </c>
      <c r="EW41" s="76">
        <v>0</v>
      </c>
      <c r="EX41" s="76">
        <v>0</v>
      </c>
      <c r="EY41" s="76">
        <v>0</v>
      </c>
      <c r="EZ41" s="76">
        <v>0</v>
      </c>
      <c r="FA41" s="76">
        <v>0</v>
      </c>
      <c r="FB41" s="76">
        <v>0</v>
      </c>
      <c r="FC41" s="76">
        <v>0</v>
      </c>
      <c r="FD41" s="76">
        <v>0</v>
      </c>
      <c r="FE41" s="76">
        <v>0</v>
      </c>
      <c r="FF41" s="76">
        <v>0</v>
      </c>
      <c r="FG41" s="76">
        <v>0</v>
      </c>
      <c r="FH41" s="76">
        <v>0</v>
      </c>
      <c r="FI41" s="76">
        <v>0</v>
      </c>
      <c r="FJ41" s="76">
        <v>0</v>
      </c>
      <c r="FK41" s="76">
        <v>1</v>
      </c>
      <c r="FL41" s="76">
        <v>1</v>
      </c>
      <c r="FM41" s="76">
        <v>0</v>
      </c>
      <c r="FN41" s="76">
        <v>0</v>
      </c>
      <c r="FO41" s="76">
        <v>0</v>
      </c>
      <c r="FP41" s="76">
        <v>0</v>
      </c>
      <c r="FQ41" s="76">
        <v>0</v>
      </c>
      <c r="FR41" s="76">
        <v>0</v>
      </c>
      <c r="FS41" s="76">
        <v>1</v>
      </c>
      <c r="FT41" s="76">
        <v>0</v>
      </c>
      <c r="FU41" s="76">
        <v>0</v>
      </c>
      <c r="FV41" s="76">
        <v>0</v>
      </c>
      <c r="FW41" s="76">
        <v>0</v>
      </c>
      <c r="FX41" s="76">
        <v>0</v>
      </c>
      <c r="FY41" s="76">
        <v>0</v>
      </c>
      <c r="FZ41" s="76">
        <v>0</v>
      </c>
      <c r="GA41" s="76">
        <v>0</v>
      </c>
      <c r="GB41" s="76">
        <v>0</v>
      </c>
      <c r="GC41" s="76">
        <v>0</v>
      </c>
      <c r="GD41" s="76">
        <v>0</v>
      </c>
      <c r="GE41" s="76">
        <v>0</v>
      </c>
      <c r="GF41" s="76">
        <v>0</v>
      </c>
      <c r="GG41" s="76">
        <v>0</v>
      </c>
      <c r="GH41" s="76">
        <v>0</v>
      </c>
      <c r="GI41" s="76">
        <v>0</v>
      </c>
      <c r="GJ41" s="76">
        <v>0</v>
      </c>
      <c r="GK41" s="76">
        <v>0</v>
      </c>
      <c r="GL41" s="76">
        <v>0</v>
      </c>
      <c r="GM41" s="76">
        <v>0</v>
      </c>
      <c r="GN41" s="76">
        <v>0</v>
      </c>
      <c r="GO41" s="76">
        <v>0</v>
      </c>
      <c r="GP41" s="76">
        <v>0</v>
      </c>
      <c r="GQ41" s="76">
        <v>0</v>
      </c>
      <c r="GR41" s="76">
        <v>0</v>
      </c>
      <c r="GS41" s="76">
        <v>0</v>
      </c>
      <c r="GT41" s="76">
        <v>0</v>
      </c>
      <c r="GU41" s="76">
        <v>0</v>
      </c>
      <c r="GV41" s="76">
        <v>0</v>
      </c>
      <c r="GW41" s="76">
        <v>0</v>
      </c>
      <c r="GX41" s="76">
        <v>0</v>
      </c>
      <c r="GY41" s="76">
        <v>0</v>
      </c>
      <c r="GZ41" s="76">
        <v>0</v>
      </c>
      <c r="HA41" s="76">
        <v>0</v>
      </c>
      <c r="HB41" s="76">
        <v>0</v>
      </c>
      <c r="HC41" s="76">
        <v>0</v>
      </c>
      <c r="HD41" s="76">
        <v>0</v>
      </c>
      <c r="HE41" s="76">
        <v>0</v>
      </c>
      <c r="HF41" s="77" t="s">
        <v>894</v>
      </c>
    </row>
    <row r="42" spans="1:214" ht="15.75" customHeight="1" x14ac:dyDescent="0.25">
      <c r="A42" s="31" t="s">
        <v>30</v>
      </c>
      <c r="C42" s="26">
        <v>10</v>
      </c>
      <c r="D42" s="26">
        <v>10</v>
      </c>
      <c r="H42" s="27"/>
      <c r="J42" s="86" t="s">
        <v>579</v>
      </c>
      <c r="K42" s="86"/>
      <c r="M42" s="26">
        <v>2</v>
      </c>
      <c r="N42" s="32">
        <f t="shared" si="12"/>
        <v>169</v>
      </c>
      <c r="O42" s="32">
        <f t="shared" si="13"/>
        <v>53</v>
      </c>
      <c r="P42" s="55">
        <f t="shared" si="14"/>
        <v>20</v>
      </c>
      <c r="Q42" s="66">
        <v>7</v>
      </c>
      <c r="R42" s="66">
        <v>1</v>
      </c>
      <c r="S42" s="66">
        <v>0</v>
      </c>
      <c r="T42" s="66">
        <v>11</v>
      </c>
      <c r="U42" s="66">
        <v>1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56">
        <f t="shared" si="15"/>
        <v>33</v>
      </c>
      <c r="AF42" s="67">
        <v>3</v>
      </c>
      <c r="AG42" s="67">
        <v>3</v>
      </c>
      <c r="AH42" s="67">
        <v>3</v>
      </c>
      <c r="AI42" s="67">
        <v>3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4</v>
      </c>
      <c r="AQ42" s="67">
        <v>4</v>
      </c>
      <c r="AR42" s="67">
        <v>3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3</v>
      </c>
      <c r="AZ42" s="67">
        <v>3</v>
      </c>
      <c r="BA42" s="67">
        <v>4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8">
        <v>37</v>
      </c>
      <c r="BI42" s="68">
        <v>37</v>
      </c>
      <c r="BJ42" s="78">
        <f t="shared" si="16"/>
        <v>116</v>
      </c>
      <c r="BK42" s="83">
        <f t="shared" si="17"/>
        <v>11</v>
      </c>
      <c r="BL42" s="67">
        <v>0</v>
      </c>
      <c r="BM42" s="67">
        <v>0</v>
      </c>
      <c r="BN42" s="67">
        <v>0</v>
      </c>
      <c r="BO42" s="67">
        <v>1</v>
      </c>
      <c r="BP42" s="67">
        <v>1</v>
      </c>
      <c r="BQ42" s="67">
        <v>1</v>
      </c>
      <c r="BR42" s="67">
        <v>0</v>
      </c>
      <c r="BS42" s="67">
        <v>0</v>
      </c>
      <c r="BT42" s="67">
        <v>0</v>
      </c>
      <c r="BU42" s="67">
        <v>1</v>
      </c>
      <c r="BV42" s="67">
        <v>2</v>
      </c>
      <c r="BW42" s="67">
        <v>0</v>
      </c>
      <c r="BX42" s="67">
        <v>0</v>
      </c>
      <c r="BY42" s="67">
        <v>0</v>
      </c>
      <c r="BZ42" s="67">
        <v>0</v>
      </c>
      <c r="CA42" s="67">
        <v>1</v>
      </c>
      <c r="CB42" s="67">
        <v>1</v>
      </c>
      <c r="CC42" s="67">
        <v>0</v>
      </c>
      <c r="CD42" s="67">
        <v>0</v>
      </c>
      <c r="CE42" s="67">
        <v>0</v>
      </c>
      <c r="CF42" s="67">
        <v>0</v>
      </c>
      <c r="CG42" s="67">
        <v>2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1</v>
      </c>
      <c r="CN42" s="67">
        <v>0</v>
      </c>
      <c r="CO42" s="67">
        <v>0</v>
      </c>
      <c r="CP42" s="67">
        <v>0</v>
      </c>
      <c r="CQ42" s="67">
        <v>0</v>
      </c>
      <c r="CR42" s="70" t="s">
        <v>897</v>
      </c>
      <c r="CS42" s="71">
        <f t="shared" si="9"/>
        <v>30</v>
      </c>
      <c r="CU42" s="73">
        <v>6</v>
      </c>
      <c r="CV42" s="73">
        <v>6</v>
      </c>
      <c r="CW42" s="73">
        <v>9</v>
      </c>
      <c r="CX42" s="73">
        <v>9</v>
      </c>
      <c r="CZ42" s="73">
        <v>0</v>
      </c>
      <c r="DA42" s="73">
        <v>0</v>
      </c>
      <c r="DB42" s="73">
        <v>0</v>
      </c>
      <c r="DC42" s="73">
        <v>0</v>
      </c>
      <c r="DD42" s="73">
        <v>0</v>
      </c>
      <c r="DE42" s="73">
        <v>0</v>
      </c>
      <c r="DF42" s="73">
        <v>0</v>
      </c>
      <c r="DG42" s="73">
        <v>0</v>
      </c>
      <c r="DH42" s="73">
        <v>0</v>
      </c>
      <c r="DJ42" s="73">
        <v>0</v>
      </c>
      <c r="DK42" s="73">
        <v>0</v>
      </c>
      <c r="DL42" s="73">
        <v>0</v>
      </c>
      <c r="DM42" s="73">
        <v>0</v>
      </c>
      <c r="DN42" s="73">
        <v>0</v>
      </c>
      <c r="DO42" s="73">
        <v>0</v>
      </c>
      <c r="DP42" s="73">
        <v>0</v>
      </c>
      <c r="DQ42" s="73">
        <v>0</v>
      </c>
      <c r="DR42" s="72" t="s">
        <v>892</v>
      </c>
      <c r="DS42" s="74">
        <f t="shared" si="10"/>
        <v>22</v>
      </c>
      <c r="DU42" s="37">
        <v>0</v>
      </c>
      <c r="DV42" s="37">
        <v>0</v>
      </c>
      <c r="DW42" s="37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G42" s="37">
        <v>3</v>
      </c>
      <c r="EH42" s="37">
        <v>0</v>
      </c>
      <c r="EI42" s="37">
        <v>1</v>
      </c>
      <c r="EJ42" s="37">
        <v>2</v>
      </c>
      <c r="EK42" s="37">
        <v>2</v>
      </c>
      <c r="EL42" s="37">
        <v>6</v>
      </c>
      <c r="EM42" s="37">
        <v>0</v>
      </c>
      <c r="EN42" s="37">
        <v>2</v>
      </c>
      <c r="EO42" s="37">
        <v>3</v>
      </c>
      <c r="EP42" s="37">
        <v>3</v>
      </c>
      <c r="EQ42" s="37">
        <v>0</v>
      </c>
      <c r="ER42" s="37">
        <v>0</v>
      </c>
      <c r="ES42" s="37" t="s">
        <v>896</v>
      </c>
      <c r="ET42" s="75">
        <f t="shared" si="11"/>
        <v>53</v>
      </c>
      <c r="EU42" s="76">
        <v>1</v>
      </c>
      <c r="EV42" s="76">
        <v>1</v>
      </c>
      <c r="EW42" s="76">
        <v>1</v>
      </c>
      <c r="EX42" s="76">
        <v>1</v>
      </c>
      <c r="EY42" s="76">
        <v>1</v>
      </c>
      <c r="EZ42" s="76">
        <v>1</v>
      </c>
      <c r="FA42" s="76">
        <v>1</v>
      </c>
      <c r="FB42" s="76">
        <v>1</v>
      </c>
      <c r="FC42" s="76">
        <v>1</v>
      </c>
      <c r="FD42" s="76">
        <v>1</v>
      </c>
      <c r="FE42" s="76">
        <v>1</v>
      </c>
      <c r="FF42" s="76">
        <v>1</v>
      </c>
      <c r="FG42" s="76">
        <v>0</v>
      </c>
      <c r="FH42" s="76">
        <v>1</v>
      </c>
      <c r="FI42" s="76">
        <v>1</v>
      </c>
      <c r="FJ42" s="76">
        <v>1</v>
      </c>
      <c r="FK42" s="76">
        <v>1</v>
      </c>
      <c r="FL42" s="76">
        <v>1</v>
      </c>
      <c r="FM42" s="76">
        <v>1</v>
      </c>
      <c r="FN42" s="76">
        <v>1</v>
      </c>
      <c r="FO42" s="76">
        <v>0</v>
      </c>
      <c r="FP42" s="76">
        <v>0</v>
      </c>
      <c r="FQ42" s="76">
        <v>0</v>
      </c>
      <c r="FR42" s="76">
        <v>1</v>
      </c>
      <c r="FS42" s="76">
        <v>1</v>
      </c>
      <c r="FT42" s="76">
        <v>1</v>
      </c>
      <c r="FU42" s="76">
        <v>1</v>
      </c>
      <c r="FV42" s="76">
        <v>1</v>
      </c>
      <c r="FW42" s="76">
        <v>0</v>
      </c>
      <c r="FX42" s="76">
        <v>1</v>
      </c>
      <c r="FY42" s="76">
        <v>1</v>
      </c>
      <c r="FZ42" s="76">
        <v>1</v>
      </c>
      <c r="GA42" s="76">
        <v>2</v>
      </c>
      <c r="GB42" s="76">
        <v>2</v>
      </c>
      <c r="GC42" s="76">
        <v>2</v>
      </c>
      <c r="GD42" s="76">
        <v>0</v>
      </c>
      <c r="GE42" s="76">
        <v>0</v>
      </c>
      <c r="GF42" s="76">
        <v>0</v>
      </c>
      <c r="GG42" s="76">
        <v>0</v>
      </c>
      <c r="GH42" s="76">
        <v>1</v>
      </c>
      <c r="GI42" s="76">
        <v>1</v>
      </c>
      <c r="GJ42" s="76">
        <v>1</v>
      </c>
      <c r="GK42" s="76">
        <v>1</v>
      </c>
      <c r="GL42" s="76">
        <v>1</v>
      </c>
      <c r="GM42" s="76">
        <v>1</v>
      </c>
      <c r="GN42" s="76">
        <v>1</v>
      </c>
      <c r="GO42" s="76">
        <v>1</v>
      </c>
      <c r="GP42" s="76">
        <v>1</v>
      </c>
      <c r="GQ42" s="76">
        <v>1</v>
      </c>
      <c r="GR42" s="76">
        <v>1</v>
      </c>
      <c r="GS42" s="76">
        <v>1</v>
      </c>
      <c r="GT42" s="76">
        <v>0</v>
      </c>
      <c r="GU42" s="76">
        <v>1</v>
      </c>
      <c r="GV42" s="76">
        <v>1</v>
      </c>
      <c r="GW42" s="76">
        <v>1</v>
      </c>
      <c r="GX42" s="76">
        <v>1</v>
      </c>
      <c r="GY42" s="76">
        <v>1</v>
      </c>
      <c r="GZ42" s="76">
        <v>1</v>
      </c>
      <c r="HA42" s="76">
        <v>1</v>
      </c>
      <c r="HB42" s="76">
        <v>0</v>
      </c>
      <c r="HC42" s="76">
        <v>0</v>
      </c>
      <c r="HD42" s="76">
        <v>0</v>
      </c>
      <c r="HE42" s="76">
        <v>1</v>
      </c>
      <c r="HF42" s="77" t="s">
        <v>894</v>
      </c>
    </row>
    <row r="43" spans="1:214" ht="15.75" customHeight="1" x14ac:dyDescent="0.25">
      <c r="A43" s="31" t="s">
        <v>98</v>
      </c>
      <c r="C43" s="26">
        <v>10</v>
      </c>
      <c r="D43" s="26">
        <v>10</v>
      </c>
      <c r="H43" s="27"/>
      <c r="J43" s="86" t="s">
        <v>582</v>
      </c>
      <c r="K43" s="86"/>
      <c r="M43" s="26">
        <v>2</v>
      </c>
      <c r="N43" s="32">
        <f t="shared" si="12"/>
        <v>163</v>
      </c>
      <c r="O43" s="32">
        <f t="shared" si="13"/>
        <v>50</v>
      </c>
      <c r="P43" s="55">
        <f t="shared" si="14"/>
        <v>20</v>
      </c>
      <c r="Q43" s="66">
        <v>7</v>
      </c>
      <c r="R43" s="66">
        <v>1</v>
      </c>
      <c r="S43" s="66">
        <v>0</v>
      </c>
      <c r="T43" s="66">
        <v>11</v>
      </c>
      <c r="U43" s="66">
        <v>1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56">
        <f t="shared" si="15"/>
        <v>30</v>
      </c>
      <c r="AF43" s="67">
        <v>3</v>
      </c>
      <c r="AG43" s="67">
        <v>3</v>
      </c>
      <c r="AH43" s="67">
        <v>3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4</v>
      </c>
      <c r="AQ43" s="67">
        <v>4</v>
      </c>
      <c r="AR43" s="67">
        <v>3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3</v>
      </c>
      <c r="AZ43" s="67">
        <v>3</v>
      </c>
      <c r="BA43" s="67">
        <v>4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8">
        <v>42</v>
      </c>
      <c r="BI43" s="68">
        <v>42</v>
      </c>
      <c r="BJ43" s="78">
        <f t="shared" si="16"/>
        <v>113</v>
      </c>
      <c r="BK43" s="83">
        <f t="shared" si="17"/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70" t="s">
        <v>897</v>
      </c>
      <c r="CS43" s="71">
        <f t="shared" si="9"/>
        <v>70</v>
      </c>
      <c r="CU43" s="73">
        <v>6</v>
      </c>
      <c r="CV43" s="73">
        <v>6</v>
      </c>
      <c r="CW43" s="73">
        <v>9</v>
      </c>
      <c r="CX43" s="73">
        <v>9</v>
      </c>
      <c r="CZ43" s="73">
        <v>2</v>
      </c>
      <c r="DA43" s="73">
        <v>2</v>
      </c>
      <c r="DB43" s="73">
        <v>4</v>
      </c>
      <c r="DC43" s="73">
        <v>9</v>
      </c>
      <c r="DD43" s="73">
        <v>10</v>
      </c>
      <c r="DE43" s="73">
        <v>5</v>
      </c>
      <c r="DF43" s="73">
        <v>3</v>
      </c>
      <c r="DG43" s="73">
        <v>3</v>
      </c>
      <c r="DH43" s="73">
        <v>2</v>
      </c>
      <c r="DJ43" s="73">
        <v>0</v>
      </c>
      <c r="DK43" s="73">
        <v>0</v>
      </c>
      <c r="DL43" s="73">
        <v>0</v>
      </c>
      <c r="DM43" s="73">
        <v>0</v>
      </c>
      <c r="DN43" s="73">
        <v>0</v>
      </c>
      <c r="DO43" s="73">
        <v>0</v>
      </c>
      <c r="DP43" s="73">
        <v>0</v>
      </c>
      <c r="DQ43" s="73">
        <v>0</v>
      </c>
      <c r="DR43" s="72" t="s">
        <v>892</v>
      </c>
      <c r="DS43" s="74">
        <f t="shared" si="10"/>
        <v>0</v>
      </c>
      <c r="DU43" s="37">
        <v>0</v>
      </c>
      <c r="DV43" s="37">
        <v>0</v>
      </c>
      <c r="DW43" s="37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G43" s="37">
        <v>0</v>
      </c>
      <c r="EH43" s="37">
        <v>0</v>
      </c>
      <c r="EI43" s="37">
        <v>0</v>
      </c>
      <c r="EJ43" s="37">
        <v>0</v>
      </c>
      <c r="EK43" s="37">
        <v>0</v>
      </c>
      <c r="EL43" s="37">
        <v>0</v>
      </c>
      <c r="EM43" s="37">
        <v>0</v>
      </c>
      <c r="EN43" s="37">
        <v>0</v>
      </c>
      <c r="EO43" s="37">
        <v>0</v>
      </c>
      <c r="EP43" s="37">
        <v>0</v>
      </c>
      <c r="EQ43" s="37">
        <v>0</v>
      </c>
      <c r="ER43" s="37">
        <v>0</v>
      </c>
      <c r="ES43" s="37" t="s">
        <v>896</v>
      </c>
      <c r="ET43" s="75">
        <f t="shared" si="11"/>
        <v>43</v>
      </c>
      <c r="EU43" s="76">
        <v>1</v>
      </c>
      <c r="EV43" s="76">
        <v>1</v>
      </c>
      <c r="EW43" s="76">
        <v>1</v>
      </c>
      <c r="EX43" s="76">
        <v>1</v>
      </c>
      <c r="EY43" s="76">
        <v>1</v>
      </c>
      <c r="EZ43" s="76">
        <v>1</v>
      </c>
      <c r="FA43" s="76">
        <v>1</v>
      </c>
      <c r="FB43" s="76">
        <v>1</v>
      </c>
      <c r="FC43" s="76">
        <v>1</v>
      </c>
      <c r="FD43" s="76">
        <v>1</v>
      </c>
      <c r="FE43" s="76">
        <v>1</v>
      </c>
      <c r="FF43" s="76">
        <v>1</v>
      </c>
      <c r="FG43" s="76">
        <v>1</v>
      </c>
      <c r="FH43" s="76">
        <v>1</v>
      </c>
      <c r="FI43" s="76">
        <v>1</v>
      </c>
      <c r="FJ43" s="76">
        <v>1</v>
      </c>
      <c r="FK43" s="76">
        <v>1</v>
      </c>
      <c r="FL43" s="76">
        <v>1</v>
      </c>
      <c r="FM43" s="76">
        <v>1</v>
      </c>
      <c r="FN43" s="76">
        <v>1</v>
      </c>
      <c r="FO43" s="76">
        <v>1</v>
      </c>
      <c r="FP43" s="76">
        <v>1</v>
      </c>
      <c r="FQ43" s="76">
        <v>1</v>
      </c>
      <c r="FR43" s="76">
        <v>1</v>
      </c>
      <c r="FS43" s="76">
        <v>0</v>
      </c>
      <c r="FT43" s="76">
        <v>0</v>
      </c>
      <c r="FU43" s="76">
        <v>0</v>
      </c>
      <c r="FV43" s="76">
        <v>0</v>
      </c>
      <c r="FW43" s="76">
        <v>0</v>
      </c>
      <c r="FX43" s="76">
        <v>0</v>
      </c>
      <c r="FY43" s="76">
        <v>0</v>
      </c>
      <c r="FZ43" s="76">
        <v>0</v>
      </c>
      <c r="GA43" s="76">
        <v>0</v>
      </c>
      <c r="GB43" s="76">
        <v>0</v>
      </c>
      <c r="GC43" s="76">
        <v>0</v>
      </c>
      <c r="GD43" s="76">
        <v>0</v>
      </c>
      <c r="GE43" s="76">
        <v>0</v>
      </c>
      <c r="GF43" s="76">
        <v>0</v>
      </c>
      <c r="GG43" s="76">
        <v>0</v>
      </c>
      <c r="GH43" s="76">
        <v>1</v>
      </c>
      <c r="GI43" s="76">
        <v>1</v>
      </c>
      <c r="GJ43" s="76">
        <v>1</v>
      </c>
      <c r="GK43" s="76">
        <v>0</v>
      </c>
      <c r="GL43" s="76">
        <v>1</v>
      </c>
      <c r="GM43" s="76">
        <v>1</v>
      </c>
      <c r="GN43" s="76">
        <v>1</v>
      </c>
      <c r="GO43" s="76">
        <v>1</v>
      </c>
      <c r="GP43" s="76">
        <v>0</v>
      </c>
      <c r="GQ43" s="76">
        <v>1</v>
      </c>
      <c r="GR43" s="76">
        <v>1</v>
      </c>
      <c r="GS43" s="76">
        <v>1</v>
      </c>
      <c r="GT43" s="76">
        <v>1</v>
      </c>
      <c r="GU43" s="76">
        <v>1</v>
      </c>
      <c r="GV43" s="76">
        <v>1</v>
      </c>
      <c r="GW43" s="76">
        <v>1</v>
      </c>
      <c r="GX43" s="76">
        <v>1</v>
      </c>
      <c r="GY43" s="76">
        <v>0</v>
      </c>
      <c r="GZ43" s="76">
        <v>0</v>
      </c>
      <c r="HA43" s="76">
        <v>1</v>
      </c>
      <c r="HB43" s="76">
        <v>1</v>
      </c>
      <c r="HC43" s="76">
        <v>1</v>
      </c>
      <c r="HD43" s="76">
        <v>1</v>
      </c>
      <c r="HE43" s="76">
        <v>0</v>
      </c>
      <c r="HF43" s="77" t="s">
        <v>894</v>
      </c>
    </row>
    <row r="44" spans="1:214" ht="15.75" customHeight="1" x14ac:dyDescent="0.25">
      <c r="A44" s="31" t="s">
        <v>274</v>
      </c>
      <c r="C44" s="26">
        <v>10</v>
      </c>
      <c r="D44" s="26">
        <v>10</v>
      </c>
      <c r="H44" s="27"/>
      <c r="J44" s="86" t="s">
        <v>565</v>
      </c>
      <c r="K44" s="86"/>
      <c r="M44" s="26">
        <v>2</v>
      </c>
      <c r="N44" s="32">
        <f t="shared" si="12"/>
        <v>163</v>
      </c>
      <c r="O44" s="32">
        <f t="shared" si="13"/>
        <v>71</v>
      </c>
      <c r="P44" s="55">
        <f t="shared" si="14"/>
        <v>30</v>
      </c>
      <c r="Q44" s="66">
        <v>7</v>
      </c>
      <c r="R44" s="66">
        <v>1</v>
      </c>
      <c r="S44" s="66">
        <v>10</v>
      </c>
      <c r="T44" s="66">
        <v>11</v>
      </c>
      <c r="U44" s="66">
        <v>1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56">
        <f t="shared" si="15"/>
        <v>41</v>
      </c>
      <c r="AF44" s="67">
        <v>3</v>
      </c>
      <c r="AG44" s="67">
        <v>3</v>
      </c>
      <c r="AH44" s="67">
        <v>3</v>
      </c>
      <c r="AI44" s="67">
        <v>3</v>
      </c>
      <c r="AJ44" s="67">
        <v>0</v>
      </c>
      <c r="AK44" s="67">
        <v>2</v>
      </c>
      <c r="AL44" s="67">
        <v>0</v>
      </c>
      <c r="AM44" s="67">
        <v>0</v>
      </c>
      <c r="AN44" s="67">
        <v>0</v>
      </c>
      <c r="AO44" s="67">
        <v>0</v>
      </c>
      <c r="AP44" s="67">
        <v>4</v>
      </c>
      <c r="AQ44" s="67">
        <v>4</v>
      </c>
      <c r="AR44" s="67">
        <v>3</v>
      </c>
      <c r="AS44" s="67">
        <v>0</v>
      </c>
      <c r="AT44" s="67">
        <v>3</v>
      </c>
      <c r="AU44" s="67">
        <v>0</v>
      </c>
      <c r="AV44" s="67">
        <v>0</v>
      </c>
      <c r="AW44" s="67">
        <v>0</v>
      </c>
      <c r="AX44" s="67">
        <v>0</v>
      </c>
      <c r="AY44" s="67">
        <v>3</v>
      </c>
      <c r="AZ44" s="67">
        <v>3</v>
      </c>
      <c r="BA44" s="67">
        <v>4</v>
      </c>
      <c r="BB44" s="67">
        <v>0</v>
      </c>
      <c r="BC44" s="67">
        <v>3</v>
      </c>
      <c r="BD44" s="67">
        <v>0</v>
      </c>
      <c r="BE44" s="67">
        <v>0</v>
      </c>
      <c r="BF44" s="67">
        <v>0</v>
      </c>
      <c r="BG44" s="67">
        <v>0</v>
      </c>
      <c r="BH44" s="68">
        <v>54</v>
      </c>
      <c r="BI44" s="68">
        <v>54</v>
      </c>
      <c r="BJ44" s="78">
        <f t="shared" si="16"/>
        <v>92</v>
      </c>
      <c r="BK44" s="83">
        <f t="shared" si="17"/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0</v>
      </c>
      <c r="CR44" s="70" t="s">
        <v>897</v>
      </c>
      <c r="CS44" s="71">
        <f t="shared" si="9"/>
        <v>0</v>
      </c>
      <c r="DR44" s="72" t="s">
        <v>892</v>
      </c>
      <c r="DS44" s="74">
        <f t="shared" si="10"/>
        <v>22</v>
      </c>
      <c r="DU44" s="37">
        <v>4</v>
      </c>
      <c r="DV44" s="37">
        <v>5</v>
      </c>
      <c r="DW44" s="37">
        <v>2</v>
      </c>
      <c r="DX44" s="37">
        <v>2</v>
      </c>
      <c r="DY44" s="37">
        <v>2</v>
      </c>
      <c r="DZ44" s="37">
        <v>1</v>
      </c>
      <c r="EA44" s="37">
        <v>1</v>
      </c>
      <c r="EB44" s="37">
        <v>0</v>
      </c>
      <c r="EC44" s="37">
        <v>0</v>
      </c>
      <c r="ED44" s="37">
        <v>1</v>
      </c>
      <c r="EE44" s="37">
        <v>1</v>
      </c>
      <c r="EG44" s="37">
        <v>1</v>
      </c>
      <c r="EH44" s="37">
        <v>0</v>
      </c>
      <c r="EI44" s="37">
        <v>1</v>
      </c>
      <c r="EJ44" s="37">
        <v>0</v>
      </c>
      <c r="EK44" s="37">
        <v>1</v>
      </c>
      <c r="EL44" s="37">
        <v>0</v>
      </c>
      <c r="EM44" s="37">
        <v>0</v>
      </c>
      <c r="EN44" s="37">
        <v>0</v>
      </c>
      <c r="EO44" s="37">
        <v>0</v>
      </c>
      <c r="EP44" s="37">
        <v>0</v>
      </c>
      <c r="EQ44" s="37">
        <v>0</v>
      </c>
      <c r="ER44" s="37">
        <v>0</v>
      </c>
      <c r="ES44" s="37" t="s">
        <v>898</v>
      </c>
      <c r="ET44" s="75">
        <f t="shared" si="11"/>
        <v>70</v>
      </c>
      <c r="EU44" s="76">
        <v>1</v>
      </c>
      <c r="EV44" s="76">
        <v>1</v>
      </c>
      <c r="EW44" s="76">
        <v>1</v>
      </c>
      <c r="EX44" s="76">
        <v>1</v>
      </c>
      <c r="EY44" s="76">
        <v>1</v>
      </c>
      <c r="EZ44" s="76">
        <v>1</v>
      </c>
      <c r="FA44" s="76">
        <v>1</v>
      </c>
      <c r="FB44" s="76">
        <v>1</v>
      </c>
      <c r="FC44" s="76">
        <v>1</v>
      </c>
      <c r="FD44" s="76">
        <v>1</v>
      </c>
      <c r="FE44" s="76">
        <v>1</v>
      </c>
      <c r="FF44" s="76">
        <v>1</v>
      </c>
      <c r="FG44" s="76">
        <v>1</v>
      </c>
      <c r="FH44" s="76">
        <v>1</v>
      </c>
      <c r="FI44" s="76">
        <v>1</v>
      </c>
      <c r="FJ44" s="76">
        <v>1</v>
      </c>
      <c r="FK44" s="76">
        <v>1</v>
      </c>
      <c r="FL44" s="76">
        <v>1</v>
      </c>
      <c r="FM44" s="76">
        <v>1</v>
      </c>
      <c r="FN44" s="76">
        <v>1</v>
      </c>
      <c r="FO44" s="76">
        <v>1</v>
      </c>
      <c r="FP44" s="76">
        <v>1</v>
      </c>
      <c r="FQ44" s="76">
        <v>1</v>
      </c>
      <c r="FR44" s="76">
        <v>1</v>
      </c>
      <c r="FS44" s="76">
        <v>1</v>
      </c>
      <c r="FT44" s="76">
        <v>1</v>
      </c>
      <c r="FU44" s="76">
        <v>1</v>
      </c>
      <c r="FV44" s="76">
        <v>1</v>
      </c>
      <c r="FW44" s="76">
        <v>1</v>
      </c>
      <c r="FX44" s="76">
        <v>1</v>
      </c>
      <c r="FY44" s="76">
        <v>1</v>
      </c>
      <c r="FZ44" s="76">
        <v>1</v>
      </c>
      <c r="GA44" s="76">
        <v>2</v>
      </c>
      <c r="GB44" s="76">
        <v>2</v>
      </c>
      <c r="GC44" s="76">
        <v>2</v>
      </c>
      <c r="GD44" s="76">
        <v>2</v>
      </c>
      <c r="GE44" s="76">
        <v>2</v>
      </c>
      <c r="GF44" s="76">
        <v>2</v>
      </c>
      <c r="GG44" s="76">
        <v>2</v>
      </c>
      <c r="GH44" s="76">
        <v>1</v>
      </c>
      <c r="GI44" s="76">
        <v>1</v>
      </c>
      <c r="GJ44" s="76">
        <v>1</v>
      </c>
      <c r="GK44" s="76">
        <v>1</v>
      </c>
      <c r="GL44" s="76">
        <v>1</v>
      </c>
      <c r="GM44" s="76">
        <v>1</v>
      </c>
      <c r="GN44" s="76">
        <v>1</v>
      </c>
      <c r="GO44" s="76">
        <v>1</v>
      </c>
      <c r="GP44" s="76">
        <v>1</v>
      </c>
      <c r="GQ44" s="76">
        <v>1</v>
      </c>
      <c r="GR44" s="76">
        <v>1</v>
      </c>
      <c r="GS44" s="76">
        <v>1</v>
      </c>
      <c r="GT44" s="76">
        <v>1</v>
      </c>
      <c r="GU44" s="76">
        <v>1</v>
      </c>
      <c r="GV44" s="76">
        <v>1</v>
      </c>
      <c r="GW44" s="76">
        <v>1</v>
      </c>
      <c r="GX44" s="76">
        <v>1</v>
      </c>
      <c r="GY44" s="76">
        <v>1</v>
      </c>
      <c r="GZ44" s="76">
        <v>1</v>
      </c>
      <c r="HA44" s="76">
        <v>1</v>
      </c>
      <c r="HB44" s="76">
        <v>1</v>
      </c>
      <c r="HC44" s="76">
        <v>1</v>
      </c>
      <c r="HD44" s="76">
        <v>1</v>
      </c>
      <c r="HE44" s="76">
        <v>1</v>
      </c>
      <c r="HF44" s="77" t="s">
        <v>894</v>
      </c>
    </row>
    <row r="45" spans="1:214" ht="15.75" customHeight="1" x14ac:dyDescent="0.25">
      <c r="A45" s="31" t="s">
        <v>99</v>
      </c>
      <c r="C45" s="26">
        <v>10</v>
      </c>
      <c r="D45" s="26">
        <v>10</v>
      </c>
      <c r="H45" s="27"/>
      <c r="J45" s="86" t="s">
        <v>570</v>
      </c>
      <c r="K45" s="86"/>
      <c r="M45" s="26">
        <v>3</v>
      </c>
      <c r="N45" s="32">
        <f t="shared" si="12"/>
        <v>146</v>
      </c>
      <c r="O45" s="32">
        <f t="shared" si="13"/>
        <v>62</v>
      </c>
      <c r="P45" s="55">
        <f t="shared" si="14"/>
        <v>21</v>
      </c>
      <c r="Q45" s="66">
        <v>0</v>
      </c>
      <c r="R45" s="66">
        <v>0</v>
      </c>
      <c r="S45" s="66">
        <v>10</v>
      </c>
      <c r="T45" s="66">
        <v>11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56">
        <f t="shared" si="15"/>
        <v>41</v>
      </c>
      <c r="AF45" s="67">
        <v>3</v>
      </c>
      <c r="AG45" s="67">
        <v>3</v>
      </c>
      <c r="AH45" s="67">
        <v>3</v>
      </c>
      <c r="AI45" s="67">
        <v>3</v>
      </c>
      <c r="AJ45" s="67">
        <v>0</v>
      </c>
      <c r="AK45" s="67">
        <v>2</v>
      </c>
      <c r="AL45" s="67">
        <v>0</v>
      </c>
      <c r="AM45" s="67">
        <v>0</v>
      </c>
      <c r="AN45" s="67">
        <v>0</v>
      </c>
      <c r="AO45" s="67">
        <v>0</v>
      </c>
      <c r="AP45" s="67">
        <v>4</v>
      </c>
      <c r="AQ45" s="67">
        <v>4</v>
      </c>
      <c r="AR45" s="67">
        <v>3</v>
      </c>
      <c r="AS45" s="67">
        <v>0</v>
      </c>
      <c r="AT45" s="67">
        <v>3</v>
      </c>
      <c r="AU45" s="67">
        <v>0</v>
      </c>
      <c r="AV45" s="67">
        <v>0</v>
      </c>
      <c r="AW45" s="67">
        <v>0</v>
      </c>
      <c r="AX45" s="67">
        <v>0</v>
      </c>
      <c r="AY45" s="67">
        <v>3</v>
      </c>
      <c r="AZ45" s="67">
        <v>3</v>
      </c>
      <c r="BA45" s="67">
        <v>4</v>
      </c>
      <c r="BB45" s="67">
        <v>0</v>
      </c>
      <c r="BC45" s="67">
        <v>3</v>
      </c>
      <c r="BD45" s="67">
        <v>0</v>
      </c>
      <c r="BE45" s="67">
        <v>0</v>
      </c>
      <c r="BF45" s="67">
        <v>0</v>
      </c>
      <c r="BG45" s="67">
        <v>0</v>
      </c>
      <c r="BH45" s="68">
        <v>29</v>
      </c>
      <c r="BI45" s="68">
        <v>29</v>
      </c>
      <c r="BJ45" s="78">
        <f t="shared" si="16"/>
        <v>84</v>
      </c>
      <c r="BK45" s="83">
        <f t="shared" si="17"/>
        <v>0</v>
      </c>
      <c r="CR45" s="70" t="s">
        <v>891</v>
      </c>
      <c r="CS45" s="71">
        <f t="shared" si="9"/>
        <v>0</v>
      </c>
      <c r="DR45" s="72" t="s">
        <v>892</v>
      </c>
      <c r="DS45" s="74">
        <f t="shared" si="10"/>
        <v>65</v>
      </c>
      <c r="DU45" s="37">
        <v>4</v>
      </c>
      <c r="DV45" s="37">
        <v>4</v>
      </c>
      <c r="DW45" s="37">
        <v>3</v>
      </c>
      <c r="DX45" s="37">
        <v>2</v>
      </c>
      <c r="DY45" s="37">
        <v>0</v>
      </c>
      <c r="DZ45" s="37">
        <v>2</v>
      </c>
      <c r="EA45" s="37">
        <v>3</v>
      </c>
      <c r="EB45" s="37">
        <v>4</v>
      </c>
      <c r="EC45" s="37">
        <v>3</v>
      </c>
      <c r="ED45" s="37">
        <v>2</v>
      </c>
      <c r="EE45" s="37">
        <v>4</v>
      </c>
      <c r="EG45" s="37">
        <v>3</v>
      </c>
      <c r="EH45" s="37">
        <v>2</v>
      </c>
      <c r="EI45" s="37">
        <v>1</v>
      </c>
      <c r="EJ45" s="37">
        <v>2</v>
      </c>
      <c r="EK45" s="37">
        <v>2</v>
      </c>
      <c r="EL45" s="37">
        <v>6</v>
      </c>
      <c r="EM45" s="37">
        <v>0</v>
      </c>
      <c r="EN45" s="37">
        <v>8</v>
      </c>
      <c r="EO45" s="37">
        <v>3</v>
      </c>
      <c r="EP45" s="37">
        <v>4</v>
      </c>
      <c r="EQ45" s="37">
        <v>3</v>
      </c>
      <c r="ER45" s="37">
        <v>0</v>
      </c>
      <c r="ES45" s="37" t="s">
        <v>896</v>
      </c>
      <c r="ET45" s="75">
        <f t="shared" si="11"/>
        <v>19</v>
      </c>
      <c r="EU45" s="76">
        <v>0</v>
      </c>
      <c r="EV45" s="76">
        <v>0</v>
      </c>
      <c r="EW45" s="76">
        <v>0</v>
      </c>
      <c r="EX45" s="76">
        <v>0</v>
      </c>
      <c r="EY45" s="76">
        <v>0</v>
      </c>
      <c r="EZ45" s="76">
        <v>0</v>
      </c>
      <c r="FA45" s="76">
        <v>0</v>
      </c>
      <c r="FB45" s="76">
        <v>0</v>
      </c>
      <c r="FC45" s="76">
        <v>0</v>
      </c>
      <c r="FD45" s="76">
        <v>0</v>
      </c>
      <c r="FE45" s="76">
        <v>0</v>
      </c>
      <c r="FF45" s="76">
        <v>0</v>
      </c>
      <c r="FG45" s="76">
        <v>0</v>
      </c>
      <c r="FH45" s="76">
        <v>0</v>
      </c>
      <c r="FI45" s="76">
        <v>0</v>
      </c>
      <c r="FJ45" s="76">
        <v>0</v>
      </c>
      <c r="FK45" s="76">
        <v>0</v>
      </c>
      <c r="FL45" s="76">
        <v>0</v>
      </c>
      <c r="FM45" s="76">
        <v>0</v>
      </c>
      <c r="FN45" s="76">
        <v>0</v>
      </c>
      <c r="FO45" s="76">
        <v>0</v>
      </c>
      <c r="FP45" s="76">
        <v>0</v>
      </c>
      <c r="FQ45" s="76">
        <v>0</v>
      </c>
      <c r="FR45" s="76">
        <v>0</v>
      </c>
      <c r="FS45" s="76">
        <v>0</v>
      </c>
      <c r="FT45" s="76">
        <v>0</v>
      </c>
      <c r="FU45" s="76">
        <v>0</v>
      </c>
      <c r="FV45" s="76">
        <v>0</v>
      </c>
      <c r="FW45" s="76">
        <v>0</v>
      </c>
      <c r="FX45" s="76">
        <v>0</v>
      </c>
      <c r="FY45" s="76">
        <v>0</v>
      </c>
      <c r="FZ45" s="76">
        <v>0</v>
      </c>
      <c r="GA45" s="76">
        <v>0</v>
      </c>
      <c r="GB45" s="76">
        <v>0</v>
      </c>
      <c r="GC45" s="76">
        <v>0</v>
      </c>
      <c r="GD45" s="76">
        <v>0</v>
      </c>
      <c r="GE45" s="76">
        <v>0</v>
      </c>
      <c r="GF45" s="76">
        <v>0</v>
      </c>
      <c r="GG45" s="76">
        <v>0</v>
      </c>
      <c r="GH45" s="76">
        <v>1</v>
      </c>
      <c r="GI45" s="76">
        <v>1</v>
      </c>
      <c r="GJ45" s="76">
        <v>1</v>
      </c>
      <c r="GK45" s="76">
        <v>0</v>
      </c>
      <c r="GL45" s="76">
        <v>1</v>
      </c>
      <c r="GM45" s="76">
        <v>1</v>
      </c>
      <c r="GN45" s="76">
        <v>1</v>
      </c>
      <c r="GO45" s="76">
        <v>1</v>
      </c>
      <c r="GP45" s="76">
        <v>0</v>
      </c>
      <c r="GQ45" s="76">
        <v>1</v>
      </c>
      <c r="GR45" s="76">
        <v>1</v>
      </c>
      <c r="GS45" s="76">
        <v>1</v>
      </c>
      <c r="GT45" s="76">
        <v>1</v>
      </c>
      <c r="GU45" s="76">
        <v>1</v>
      </c>
      <c r="GV45" s="76">
        <v>1</v>
      </c>
      <c r="GW45" s="76">
        <v>1</v>
      </c>
      <c r="GX45" s="76">
        <v>1</v>
      </c>
      <c r="GY45" s="76">
        <v>0</v>
      </c>
      <c r="GZ45" s="76">
        <v>0</v>
      </c>
      <c r="HA45" s="76">
        <v>1</v>
      </c>
      <c r="HB45" s="76">
        <v>1</v>
      </c>
      <c r="HC45" s="76">
        <v>1</v>
      </c>
      <c r="HD45" s="76">
        <v>1</v>
      </c>
      <c r="HE45" s="76">
        <v>0</v>
      </c>
      <c r="HF45" s="77" t="s">
        <v>894</v>
      </c>
    </row>
    <row r="46" spans="1:214" ht="15.75" customHeight="1" x14ac:dyDescent="0.25">
      <c r="A46" s="31" t="s">
        <v>366</v>
      </c>
      <c r="C46" s="26">
        <v>10</v>
      </c>
      <c r="D46" s="26">
        <v>10</v>
      </c>
      <c r="H46" s="27"/>
      <c r="J46" s="86" t="s">
        <v>557</v>
      </c>
      <c r="K46" s="86"/>
      <c r="M46" s="26">
        <v>3</v>
      </c>
      <c r="N46" s="32">
        <f t="shared" si="12"/>
        <v>133</v>
      </c>
      <c r="O46" s="32">
        <f t="shared" si="13"/>
        <v>102</v>
      </c>
      <c r="P46" s="55">
        <f t="shared" si="14"/>
        <v>69</v>
      </c>
      <c r="Q46" s="66">
        <v>7</v>
      </c>
      <c r="R46" s="66">
        <v>1</v>
      </c>
      <c r="S46" s="66">
        <v>10</v>
      </c>
      <c r="T46" s="66">
        <v>11</v>
      </c>
      <c r="U46" s="66">
        <v>1</v>
      </c>
      <c r="V46" s="66">
        <v>17</v>
      </c>
      <c r="W46" s="66">
        <v>3</v>
      </c>
      <c r="X46" s="66">
        <v>15</v>
      </c>
      <c r="Y46" s="66">
        <v>0</v>
      </c>
      <c r="Z46" s="66">
        <v>4</v>
      </c>
      <c r="AA46" s="66">
        <v>0</v>
      </c>
      <c r="AB46" s="66">
        <v>0</v>
      </c>
      <c r="AC46" s="66">
        <v>0</v>
      </c>
      <c r="AD46" s="66">
        <v>0</v>
      </c>
      <c r="AE46" s="56">
        <f t="shared" si="15"/>
        <v>33</v>
      </c>
      <c r="AF46" s="67">
        <v>3</v>
      </c>
      <c r="AG46" s="67">
        <v>3</v>
      </c>
      <c r="AH46" s="67">
        <v>3</v>
      </c>
      <c r="AI46" s="67">
        <v>3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4</v>
      </c>
      <c r="AQ46" s="67">
        <v>4</v>
      </c>
      <c r="AR46" s="67">
        <v>3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3</v>
      </c>
      <c r="AZ46" s="67">
        <v>3</v>
      </c>
      <c r="BA46" s="67">
        <v>4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8">
        <v>60</v>
      </c>
      <c r="BI46" s="68">
        <v>60</v>
      </c>
      <c r="BJ46" s="78">
        <f t="shared" si="16"/>
        <v>31</v>
      </c>
      <c r="BK46" s="83">
        <f t="shared" si="17"/>
        <v>26</v>
      </c>
      <c r="BL46" s="67">
        <v>0</v>
      </c>
      <c r="BM46" s="67">
        <v>0</v>
      </c>
      <c r="BN46" s="67">
        <v>0</v>
      </c>
      <c r="BO46" s="67">
        <v>1</v>
      </c>
      <c r="BP46" s="67">
        <v>0</v>
      </c>
      <c r="BQ46" s="67">
        <v>0</v>
      </c>
      <c r="BR46" s="67">
        <v>1</v>
      </c>
      <c r="BS46" s="67">
        <v>1</v>
      </c>
      <c r="BT46" s="67">
        <v>0</v>
      </c>
      <c r="BU46" s="67">
        <v>1</v>
      </c>
      <c r="BV46" s="67">
        <v>2</v>
      </c>
      <c r="BW46" s="67">
        <v>2</v>
      </c>
      <c r="BX46" s="67">
        <v>2</v>
      </c>
      <c r="BY46" s="67">
        <v>1</v>
      </c>
      <c r="BZ46" s="67">
        <v>5</v>
      </c>
      <c r="CA46" s="67">
        <v>1</v>
      </c>
      <c r="CB46" s="67">
        <v>1</v>
      </c>
      <c r="CC46" s="67">
        <v>0</v>
      </c>
      <c r="CD46" s="67">
        <v>0</v>
      </c>
      <c r="CE46" s="67">
        <v>0</v>
      </c>
      <c r="CF46" s="67">
        <v>0</v>
      </c>
      <c r="CG46" s="67">
        <v>2</v>
      </c>
      <c r="CH46" s="67">
        <v>2</v>
      </c>
      <c r="CI46" s="67">
        <v>0</v>
      </c>
      <c r="CJ46" s="67">
        <v>0</v>
      </c>
      <c r="CK46" s="67">
        <v>2</v>
      </c>
      <c r="CL46" s="67">
        <v>0</v>
      </c>
      <c r="CM46" s="67">
        <v>2</v>
      </c>
      <c r="CN46" s="67">
        <v>0</v>
      </c>
      <c r="CO46" s="67">
        <v>0</v>
      </c>
      <c r="CP46" s="67">
        <v>0</v>
      </c>
      <c r="CQ46" s="67">
        <v>0</v>
      </c>
      <c r="CR46" s="70" t="s">
        <v>897</v>
      </c>
      <c r="CS46" s="71">
        <f t="shared" si="9"/>
        <v>0</v>
      </c>
      <c r="DR46" s="72" t="s">
        <v>892</v>
      </c>
      <c r="DS46" s="74">
        <f t="shared" si="10"/>
        <v>0</v>
      </c>
      <c r="DU46" s="37">
        <v>0</v>
      </c>
      <c r="DV46" s="37">
        <v>0</v>
      </c>
      <c r="DW46" s="37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G46" s="37">
        <v>0</v>
      </c>
      <c r="EH46" s="37">
        <v>0</v>
      </c>
      <c r="EI46" s="37">
        <v>0</v>
      </c>
      <c r="EJ46" s="37">
        <v>0</v>
      </c>
      <c r="EK46" s="37">
        <v>0</v>
      </c>
      <c r="EL46" s="37">
        <v>0</v>
      </c>
      <c r="EM46" s="37">
        <v>0</v>
      </c>
      <c r="EN46" s="37">
        <v>0</v>
      </c>
      <c r="EO46" s="37">
        <v>0</v>
      </c>
      <c r="EP46" s="37">
        <v>0</v>
      </c>
      <c r="EQ46" s="37">
        <v>0</v>
      </c>
      <c r="ER46" s="37">
        <v>0</v>
      </c>
      <c r="ES46" s="37" t="s">
        <v>898</v>
      </c>
      <c r="ET46" s="75">
        <f t="shared" si="11"/>
        <v>5</v>
      </c>
      <c r="EU46" s="76">
        <v>0</v>
      </c>
      <c r="EV46" s="76">
        <v>0</v>
      </c>
      <c r="EW46" s="76">
        <v>0</v>
      </c>
      <c r="EX46" s="76">
        <v>0</v>
      </c>
      <c r="EY46" s="76">
        <v>0</v>
      </c>
      <c r="EZ46" s="76">
        <v>0</v>
      </c>
      <c r="FA46" s="76">
        <v>0</v>
      </c>
      <c r="FB46" s="76">
        <v>0</v>
      </c>
      <c r="FC46" s="76">
        <v>0</v>
      </c>
      <c r="FD46" s="76">
        <v>0</v>
      </c>
      <c r="FE46" s="76">
        <v>0</v>
      </c>
      <c r="FF46" s="76">
        <v>0</v>
      </c>
      <c r="FG46" s="76">
        <v>0</v>
      </c>
      <c r="FH46" s="76">
        <v>0</v>
      </c>
      <c r="FI46" s="76">
        <v>0</v>
      </c>
      <c r="FJ46" s="76">
        <v>0</v>
      </c>
      <c r="FK46" s="76">
        <v>0</v>
      </c>
      <c r="FL46" s="76">
        <v>0</v>
      </c>
      <c r="FM46" s="76">
        <v>0</v>
      </c>
      <c r="FN46" s="76">
        <v>0</v>
      </c>
      <c r="FO46" s="76">
        <v>0</v>
      </c>
      <c r="FP46" s="76">
        <v>0</v>
      </c>
      <c r="FQ46" s="76">
        <v>0</v>
      </c>
      <c r="FR46" s="76">
        <v>0</v>
      </c>
      <c r="FS46" s="76">
        <v>1</v>
      </c>
      <c r="FT46" s="76">
        <v>1</v>
      </c>
      <c r="FU46" s="76">
        <v>1</v>
      </c>
      <c r="FV46" s="76">
        <v>1</v>
      </c>
      <c r="FW46" s="76">
        <v>1</v>
      </c>
      <c r="FX46" s="76">
        <v>0</v>
      </c>
      <c r="FY46" s="76">
        <v>0</v>
      </c>
      <c r="FZ46" s="76">
        <v>0</v>
      </c>
      <c r="GA46" s="76">
        <v>0</v>
      </c>
      <c r="GB46" s="76">
        <v>0</v>
      </c>
      <c r="GC46" s="76">
        <v>0</v>
      </c>
      <c r="GD46" s="76">
        <v>0</v>
      </c>
      <c r="GE46" s="76">
        <v>0</v>
      </c>
      <c r="GF46" s="76">
        <v>0</v>
      </c>
      <c r="GG46" s="76">
        <v>0</v>
      </c>
      <c r="GH46" s="76">
        <v>0</v>
      </c>
      <c r="GI46" s="76">
        <v>0</v>
      </c>
      <c r="GJ46" s="76">
        <v>0</v>
      </c>
      <c r="GK46" s="76">
        <v>0</v>
      </c>
      <c r="GL46" s="76">
        <v>0</v>
      </c>
      <c r="GM46" s="76">
        <v>0</v>
      </c>
      <c r="GN46" s="76">
        <v>0</v>
      </c>
      <c r="GO46" s="76">
        <v>0</v>
      </c>
      <c r="GP46" s="76">
        <v>0</v>
      </c>
      <c r="GQ46" s="76">
        <v>0</v>
      </c>
      <c r="GR46" s="76">
        <v>0</v>
      </c>
      <c r="GS46" s="76">
        <v>0</v>
      </c>
      <c r="GT46" s="76">
        <v>0</v>
      </c>
      <c r="GU46" s="76">
        <v>0</v>
      </c>
      <c r="GV46" s="76">
        <v>0</v>
      </c>
      <c r="GW46" s="76">
        <v>0</v>
      </c>
      <c r="GX46" s="76">
        <v>0</v>
      </c>
      <c r="GY46" s="76">
        <v>0</v>
      </c>
      <c r="GZ46" s="76">
        <v>0</v>
      </c>
      <c r="HA46" s="76">
        <v>0</v>
      </c>
      <c r="HB46" s="76">
        <v>0</v>
      </c>
      <c r="HC46" s="76">
        <v>0</v>
      </c>
      <c r="HD46" s="76">
        <v>0</v>
      </c>
      <c r="HE46" s="76">
        <v>0</v>
      </c>
      <c r="HF46" s="77" t="s">
        <v>894</v>
      </c>
    </row>
    <row r="47" spans="1:214" ht="15.75" customHeight="1" x14ac:dyDescent="0.25">
      <c r="A47" s="31" t="s">
        <v>31</v>
      </c>
      <c r="C47" s="26">
        <v>10</v>
      </c>
      <c r="D47" s="26">
        <v>10</v>
      </c>
      <c r="H47" s="27"/>
      <c r="J47" s="86" t="s">
        <v>563</v>
      </c>
      <c r="K47" s="86"/>
      <c r="M47" s="26">
        <v>3</v>
      </c>
      <c r="N47" s="32">
        <f t="shared" si="12"/>
        <v>130</v>
      </c>
      <c r="O47" s="32">
        <f t="shared" si="13"/>
        <v>78</v>
      </c>
      <c r="P47" s="55">
        <f t="shared" si="14"/>
        <v>45</v>
      </c>
      <c r="Q47" s="66">
        <v>7</v>
      </c>
      <c r="R47" s="66">
        <v>1</v>
      </c>
      <c r="S47" s="66">
        <v>0</v>
      </c>
      <c r="T47" s="66">
        <v>11</v>
      </c>
      <c r="U47" s="66">
        <v>1</v>
      </c>
      <c r="V47" s="66">
        <v>0</v>
      </c>
      <c r="W47" s="66">
        <v>0</v>
      </c>
      <c r="X47" s="66">
        <v>15</v>
      </c>
      <c r="Y47" s="66">
        <v>5</v>
      </c>
      <c r="Z47" s="66">
        <v>4</v>
      </c>
      <c r="AA47" s="66">
        <v>1</v>
      </c>
      <c r="AB47" s="66">
        <v>0</v>
      </c>
      <c r="AC47" s="66">
        <v>0</v>
      </c>
      <c r="AD47" s="66">
        <v>0</v>
      </c>
      <c r="AE47" s="56">
        <f t="shared" si="15"/>
        <v>33</v>
      </c>
      <c r="AF47" s="67">
        <v>3</v>
      </c>
      <c r="AG47" s="67">
        <v>3</v>
      </c>
      <c r="AH47" s="67">
        <v>3</v>
      </c>
      <c r="AI47" s="67">
        <v>3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4</v>
      </c>
      <c r="AQ47" s="67">
        <v>4</v>
      </c>
      <c r="AR47" s="67">
        <v>3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3</v>
      </c>
      <c r="AZ47" s="67">
        <v>3</v>
      </c>
      <c r="BA47" s="67">
        <v>4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8">
        <v>46</v>
      </c>
      <c r="BI47" s="68">
        <v>46</v>
      </c>
      <c r="BJ47" s="78">
        <f t="shared" si="16"/>
        <v>52</v>
      </c>
      <c r="BK47" s="83">
        <f t="shared" si="17"/>
        <v>7</v>
      </c>
      <c r="BL47" s="67">
        <v>0</v>
      </c>
      <c r="BM47" s="67">
        <v>0</v>
      </c>
      <c r="BN47" s="67">
        <v>0</v>
      </c>
      <c r="BO47" s="67">
        <v>1</v>
      </c>
      <c r="BP47" s="67">
        <v>1</v>
      </c>
      <c r="BQ47" s="67">
        <v>0</v>
      </c>
      <c r="BR47" s="67">
        <v>0</v>
      </c>
      <c r="BS47" s="67">
        <v>0</v>
      </c>
      <c r="BT47" s="67">
        <v>0</v>
      </c>
      <c r="BU47" s="67">
        <v>1</v>
      </c>
      <c r="BV47" s="67">
        <v>2</v>
      </c>
      <c r="BW47" s="67">
        <v>0</v>
      </c>
      <c r="BX47" s="67">
        <v>0</v>
      </c>
      <c r="BY47" s="67">
        <v>0</v>
      </c>
      <c r="BZ47" s="67">
        <v>0</v>
      </c>
      <c r="CA47" s="67">
        <v>1</v>
      </c>
      <c r="CB47" s="67">
        <v>1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70" t="s">
        <v>897</v>
      </c>
      <c r="CS47" s="71">
        <f t="shared" si="9"/>
        <v>0</v>
      </c>
      <c r="DR47" s="72" t="s">
        <v>892</v>
      </c>
      <c r="DS47" s="74">
        <f t="shared" si="10"/>
        <v>45</v>
      </c>
      <c r="DU47" s="37">
        <v>4</v>
      </c>
      <c r="DV47" s="37">
        <v>4</v>
      </c>
      <c r="DW47" s="37">
        <v>3</v>
      </c>
      <c r="DX47" s="37">
        <v>2</v>
      </c>
      <c r="DY47" s="37">
        <v>2</v>
      </c>
      <c r="DZ47" s="37">
        <v>2</v>
      </c>
      <c r="EA47" s="37">
        <v>3</v>
      </c>
      <c r="EB47" s="37">
        <v>4</v>
      </c>
      <c r="EC47" s="37">
        <v>3</v>
      </c>
      <c r="ED47" s="37">
        <v>3</v>
      </c>
      <c r="EE47" s="37">
        <v>4</v>
      </c>
      <c r="EG47" s="37">
        <v>3</v>
      </c>
      <c r="EH47" s="37">
        <v>0</v>
      </c>
      <c r="EI47" s="37">
        <v>1</v>
      </c>
      <c r="EJ47" s="37">
        <v>2</v>
      </c>
      <c r="EK47" s="37">
        <v>2</v>
      </c>
      <c r="EL47" s="37">
        <v>0</v>
      </c>
      <c r="EM47" s="37">
        <v>0</v>
      </c>
      <c r="EN47" s="37">
        <v>0</v>
      </c>
      <c r="EO47" s="37">
        <v>3</v>
      </c>
      <c r="EP47" s="37">
        <v>0</v>
      </c>
      <c r="EQ47" s="37">
        <v>0</v>
      </c>
      <c r="ER47" s="37">
        <v>0</v>
      </c>
      <c r="ES47" s="37" t="s">
        <v>896</v>
      </c>
      <c r="ET47" s="75">
        <f t="shared" si="11"/>
        <v>0</v>
      </c>
      <c r="HF47" s="77" t="s">
        <v>894</v>
      </c>
    </row>
    <row r="48" spans="1:214" ht="15.75" customHeight="1" x14ac:dyDescent="0.25">
      <c r="A48" s="31" t="s">
        <v>323</v>
      </c>
      <c r="C48" s="26">
        <v>10</v>
      </c>
      <c r="D48" s="26">
        <v>10</v>
      </c>
      <c r="H48" s="27"/>
      <c r="J48" s="86" t="s">
        <v>573</v>
      </c>
      <c r="K48" s="86"/>
      <c r="M48" s="26">
        <v>3</v>
      </c>
      <c r="N48" s="32">
        <f t="shared" si="12"/>
        <v>114</v>
      </c>
      <c r="O48" s="32">
        <f t="shared" si="13"/>
        <v>60</v>
      </c>
      <c r="P48" s="55">
        <f t="shared" si="14"/>
        <v>19</v>
      </c>
      <c r="Q48" s="66">
        <v>7</v>
      </c>
      <c r="R48" s="66">
        <v>1</v>
      </c>
      <c r="S48" s="66">
        <v>0</v>
      </c>
      <c r="T48" s="66">
        <v>11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56">
        <f t="shared" si="15"/>
        <v>41</v>
      </c>
      <c r="AF48" s="67">
        <v>3</v>
      </c>
      <c r="AG48" s="67">
        <v>3</v>
      </c>
      <c r="AH48" s="67">
        <v>3</v>
      </c>
      <c r="AI48" s="67">
        <v>3</v>
      </c>
      <c r="AJ48" s="67">
        <v>0</v>
      </c>
      <c r="AK48" s="67">
        <v>2</v>
      </c>
      <c r="AL48" s="67">
        <v>0</v>
      </c>
      <c r="AM48" s="67">
        <v>0</v>
      </c>
      <c r="AN48" s="67">
        <v>0</v>
      </c>
      <c r="AO48" s="67">
        <v>0</v>
      </c>
      <c r="AP48" s="67">
        <v>4</v>
      </c>
      <c r="AQ48" s="67">
        <v>4</v>
      </c>
      <c r="AR48" s="67">
        <v>3</v>
      </c>
      <c r="AS48" s="67">
        <v>0</v>
      </c>
      <c r="AT48" s="67">
        <v>3</v>
      </c>
      <c r="AU48" s="67">
        <v>0</v>
      </c>
      <c r="AV48" s="67">
        <v>0</v>
      </c>
      <c r="AW48" s="67">
        <v>0</v>
      </c>
      <c r="AX48" s="67">
        <v>0</v>
      </c>
      <c r="AY48" s="67">
        <v>3</v>
      </c>
      <c r="AZ48" s="67">
        <v>3</v>
      </c>
      <c r="BA48" s="67">
        <v>4</v>
      </c>
      <c r="BB48" s="67">
        <v>0</v>
      </c>
      <c r="BC48" s="67">
        <v>3</v>
      </c>
      <c r="BD48" s="67">
        <v>0</v>
      </c>
      <c r="BE48" s="67">
        <v>0</v>
      </c>
      <c r="BF48" s="67">
        <v>0</v>
      </c>
      <c r="BG48" s="67">
        <v>0</v>
      </c>
      <c r="BH48" s="68">
        <v>72</v>
      </c>
      <c r="BI48" s="68">
        <v>72</v>
      </c>
      <c r="BJ48" s="78">
        <f t="shared" si="16"/>
        <v>54</v>
      </c>
      <c r="BK48" s="83">
        <f t="shared" si="17"/>
        <v>19</v>
      </c>
      <c r="BL48" s="67">
        <v>0</v>
      </c>
      <c r="BM48" s="67">
        <v>0</v>
      </c>
      <c r="BN48" s="67">
        <v>0</v>
      </c>
      <c r="BO48" s="67">
        <v>1</v>
      </c>
      <c r="BP48" s="67">
        <v>1</v>
      </c>
      <c r="BQ48" s="67">
        <v>1</v>
      </c>
      <c r="BR48" s="67">
        <v>0</v>
      </c>
      <c r="BS48" s="67">
        <v>0</v>
      </c>
      <c r="BT48" s="67">
        <v>0</v>
      </c>
      <c r="BU48" s="67">
        <v>1</v>
      </c>
      <c r="BV48" s="67">
        <v>2</v>
      </c>
      <c r="BW48" s="67">
        <v>2</v>
      </c>
      <c r="BX48" s="67">
        <v>0</v>
      </c>
      <c r="BY48" s="67">
        <v>0</v>
      </c>
      <c r="BZ48" s="67">
        <v>0</v>
      </c>
      <c r="CA48" s="67">
        <v>0</v>
      </c>
      <c r="CB48" s="67">
        <v>1</v>
      </c>
      <c r="CC48" s="67">
        <v>0</v>
      </c>
      <c r="CD48" s="67">
        <v>0</v>
      </c>
      <c r="CE48" s="67">
        <v>0</v>
      </c>
      <c r="CF48" s="67">
        <v>0</v>
      </c>
      <c r="CG48" s="67">
        <v>5</v>
      </c>
      <c r="CH48" s="67">
        <v>0</v>
      </c>
      <c r="CI48" s="67">
        <v>5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70" t="s">
        <v>897</v>
      </c>
      <c r="CS48" s="71">
        <f t="shared" si="9"/>
        <v>21</v>
      </c>
      <c r="CU48" s="73">
        <v>6</v>
      </c>
      <c r="CV48" s="73">
        <v>6</v>
      </c>
      <c r="CW48" s="73">
        <v>9</v>
      </c>
      <c r="CX48" s="73">
        <v>0</v>
      </c>
      <c r="DR48" s="72" t="s">
        <v>899</v>
      </c>
      <c r="DS48" s="74">
        <f t="shared" si="10"/>
        <v>0</v>
      </c>
      <c r="DU48" s="37">
        <v>0</v>
      </c>
      <c r="DV48" s="37">
        <v>0</v>
      </c>
      <c r="DW48" s="37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G48" s="37">
        <v>0</v>
      </c>
      <c r="EH48" s="37">
        <v>0</v>
      </c>
      <c r="EI48" s="37">
        <v>0</v>
      </c>
      <c r="EJ48" s="37">
        <v>0</v>
      </c>
      <c r="EK48" s="37">
        <v>0</v>
      </c>
      <c r="EL48" s="37">
        <v>0</v>
      </c>
      <c r="EM48" s="37">
        <v>0</v>
      </c>
      <c r="EN48" s="37">
        <v>0</v>
      </c>
      <c r="EO48" s="37">
        <v>0</v>
      </c>
      <c r="EP48" s="37">
        <v>0</v>
      </c>
      <c r="EQ48" s="37">
        <v>0</v>
      </c>
      <c r="ER48" s="37">
        <v>0</v>
      </c>
      <c r="ES48" s="37" t="s">
        <v>898</v>
      </c>
      <c r="ET48" s="75">
        <f t="shared" si="11"/>
        <v>14</v>
      </c>
      <c r="EU48" s="76">
        <v>0</v>
      </c>
      <c r="EV48" s="76">
        <v>0</v>
      </c>
      <c r="EW48" s="76">
        <v>0</v>
      </c>
      <c r="EX48" s="76">
        <v>0</v>
      </c>
      <c r="EY48" s="76">
        <v>0</v>
      </c>
      <c r="EZ48" s="76">
        <v>0</v>
      </c>
      <c r="FA48" s="76">
        <v>1</v>
      </c>
      <c r="FB48" s="76">
        <v>0</v>
      </c>
      <c r="FC48" s="76">
        <v>1</v>
      </c>
      <c r="FD48" s="76">
        <v>1</v>
      </c>
      <c r="FE48" s="76">
        <v>1</v>
      </c>
      <c r="FF48" s="76">
        <v>1</v>
      </c>
      <c r="FG48" s="76">
        <v>1</v>
      </c>
      <c r="FH48" s="76">
        <v>1</v>
      </c>
      <c r="FI48" s="76">
        <v>1</v>
      </c>
      <c r="FJ48" s="76">
        <v>1</v>
      </c>
      <c r="FK48" s="76">
        <v>0</v>
      </c>
      <c r="FL48" s="76">
        <v>0</v>
      </c>
      <c r="FM48" s="76">
        <v>0</v>
      </c>
      <c r="FN48" s="76">
        <v>0</v>
      </c>
      <c r="FO48" s="76">
        <v>0</v>
      </c>
      <c r="FP48" s="76">
        <v>0</v>
      </c>
      <c r="FQ48" s="76">
        <v>0</v>
      </c>
      <c r="FR48" s="76">
        <v>0</v>
      </c>
      <c r="FS48" s="76">
        <v>0</v>
      </c>
      <c r="FT48" s="76">
        <v>0</v>
      </c>
      <c r="FU48" s="76">
        <v>0</v>
      </c>
      <c r="FV48" s="76">
        <v>0</v>
      </c>
      <c r="FW48" s="76">
        <v>0</v>
      </c>
      <c r="FX48" s="76">
        <v>0</v>
      </c>
      <c r="FY48" s="76">
        <v>0</v>
      </c>
      <c r="FZ48" s="76">
        <v>0</v>
      </c>
      <c r="GA48" s="76">
        <v>0</v>
      </c>
      <c r="GB48" s="76">
        <v>0</v>
      </c>
      <c r="GC48" s="76">
        <v>0</v>
      </c>
      <c r="GD48" s="76">
        <v>0</v>
      </c>
      <c r="GE48" s="76">
        <v>0</v>
      </c>
      <c r="GF48" s="76">
        <v>0</v>
      </c>
      <c r="GG48" s="76">
        <v>0</v>
      </c>
      <c r="GH48" s="76">
        <v>0</v>
      </c>
      <c r="GI48" s="76">
        <v>0</v>
      </c>
      <c r="GJ48" s="76">
        <v>0</v>
      </c>
      <c r="GK48" s="76">
        <v>0</v>
      </c>
      <c r="GL48" s="76">
        <v>0</v>
      </c>
      <c r="GM48" s="76">
        <v>0</v>
      </c>
      <c r="GN48" s="76">
        <v>1</v>
      </c>
      <c r="GO48" s="76">
        <v>0</v>
      </c>
      <c r="GP48" s="76">
        <v>0</v>
      </c>
      <c r="GQ48" s="76">
        <v>1</v>
      </c>
      <c r="GR48" s="76">
        <v>0</v>
      </c>
      <c r="GS48" s="76">
        <v>0</v>
      </c>
      <c r="GT48" s="76">
        <v>0</v>
      </c>
      <c r="GU48" s="76">
        <v>1</v>
      </c>
      <c r="GV48" s="76">
        <v>1</v>
      </c>
      <c r="GW48" s="76">
        <v>1</v>
      </c>
      <c r="GX48" s="76">
        <v>0</v>
      </c>
      <c r="GY48" s="76">
        <v>0</v>
      </c>
      <c r="GZ48" s="76">
        <v>0</v>
      </c>
      <c r="HA48" s="76">
        <v>0</v>
      </c>
      <c r="HB48" s="76">
        <v>0</v>
      </c>
      <c r="HC48" s="76">
        <v>0</v>
      </c>
      <c r="HD48" s="76">
        <v>0</v>
      </c>
      <c r="HE48" s="76">
        <v>0</v>
      </c>
      <c r="HF48" s="77" t="s">
        <v>894</v>
      </c>
    </row>
    <row r="49" spans="1:214" ht="15.75" customHeight="1" x14ac:dyDescent="0.25">
      <c r="A49" s="31" t="s">
        <v>55</v>
      </c>
      <c r="C49" s="26">
        <v>10</v>
      </c>
      <c r="D49" s="26">
        <v>10</v>
      </c>
      <c r="H49" s="27"/>
      <c r="J49" s="86" t="s">
        <v>577</v>
      </c>
      <c r="K49" s="86"/>
      <c r="M49" s="26">
        <v>3</v>
      </c>
      <c r="N49" s="32">
        <f t="shared" si="12"/>
        <v>107</v>
      </c>
      <c r="O49" s="32">
        <f t="shared" si="13"/>
        <v>53</v>
      </c>
      <c r="P49" s="55">
        <f t="shared" si="14"/>
        <v>12</v>
      </c>
      <c r="Q49" s="66">
        <v>0</v>
      </c>
      <c r="R49" s="66">
        <v>0</v>
      </c>
      <c r="S49" s="66">
        <v>0</v>
      </c>
      <c r="T49" s="66">
        <v>11</v>
      </c>
      <c r="U49" s="66">
        <v>1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56">
        <f t="shared" si="15"/>
        <v>41</v>
      </c>
      <c r="AF49" s="67">
        <v>3</v>
      </c>
      <c r="AG49" s="67">
        <v>3</v>
      </c>
      <c r="AH49" s="67">
        <v>3</v>
      </c>
      <c r="AI49" s="67">
        <v>3</v>
      </c>
      <c r="AJ49" s="67">
        <v>0</v>
      </c>
      <c r="AK49" s="67">
        <v>2</v>
      </c>
      <c r="AL49" s="67">
        <v>0</v>
      </c>
      <c r="AM49" s="67">
        <v>0</v>
      </c>
      <c r="AN49" s="67">
        <v>0</v>
      </c>
      <c r="AO49" s="67">
        <v>0</v>
      </c>
      <c r="AP49" s="67">
        <v>4</v>
      </c>
      <c r="AQ49" s="67">
        <v>4</v>
      </c>
      <c r="AR49" s="67">
        <v>3</v>
      </c>
      <c r="AS49" s="67">
        <v>0</v>
      </c>
      <c r="AT49" s="67">
        <v>3</v>
      </c>
      <c r="AU49" s="67">
        <v>0</v>
      </c>
      <c r="AV49" s="67">
        <v>0</v>
      </c>
      <c r="AW49" s="67">
        <v>0</v>
      </c>
      <c r="AX49" s="67">
        <v>0</v>
      </c>
      <c r="AY49" s="67">
        <v>3</v>
      </c>
      <c r="AZ49" s="67">
        <v>3</v>
      </c>
      <c r="BA49" s="67">
        <v>4</v>
      </c>
      <c r="BB49" s="67">
        <v>0</v>
      </c>
      <c r="BC49" s="67">
        <v>3</v>
      </c>
      <c r="BD49" s="67">
        <v>0</v>
      </c>
      <c r="BE49" s="67">
        <v>0</v>
      </c>
      <c r="BF49" s="67">
        <v>0</v>
      </c>
      <c r="BG49" s="67">
        <v>0</v>
      </c>
      <c r="BH49" s="68">
        <v>55</v>
      </c>
      <c r="BI49" s="68">
        <v>55</v>
      </c>
      <c r="BJ49" s="78">
        <f t="shared" si="16"/>
        <v>54</v>
      </c>
      <c r="BK49" s="83">
        <f t="shared" si="17"/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70" t="s">
        <v>897</v>
      </c>
      <c r="CS49" s="71">
        <f t="shared" si="9"/>
        <v>0</v>
      </c>
      <c r="DR49" s="72" t="s">
        <v>892</v>
      </c>
      <c r="DS49" s="74">
        <f t="shared" si="10"/>
        <v>54</v>
      </c>
      <c r="DU49" s="37">
        <v>5</v>
      </c>
      <c r="DV49" s="37">
        <v>5</v>
      </c>
      <c r="DW49" s="37">
        <v>2</v>
      </c>
      <c r="DX49" s="37">
        <v>2</v>
      </c>
      <c r="DY49" s="37">
        <v>2</v>
      </c>
      <c r="DZ49" s="37">
        <v>2</v>
      </c>
      <c r="EA49" s="37">
        <v>3</v>
      </c>
      <c r="EB49" s="37">
        <v>6</v>
      </c>
      <c r="EC49" s="37">
        <v>0</v>
      </c>
      <c r="ED49" s="37">
        <v>4</v>
      </c>
      <c r="EE49" s="37">
        <v>4</v>
      </c>
      <c r="EG49" s="37">
        <v>2</v>
      </c>
      <c r="EH49" s="37">
        <v>2</v>
      </c>
      <c r="EI49" s="37">
        <v>1</v>
      </c>
      <c r="EJ49" s="37">
        <v>2</v>
      </c>
      <c r="EK49" s="37">
        <v>2</v>
      </c>
      <c r="EL49" s="37">
        <v>0</v>
      </c>
      <c r="EM49" s="37">
        <v>4</v>
      </c>
      <c r="EN49" s="37">
        <v>6</v>
      </c>
      <c r="EO49" s="37">
        <v>0</v>
      </c>
      <c r="EP49" s="37">
        <v>0</v>
      </c>
      <c r="EQ49" s="37">
        <v>0</v>
      </c>
      <c r="ER49" s="37">
        <v>0</v>
      </c>
      <c r="ES49" s="37" t="s">
        <v>898</v>
      </c>
      <c r="ET49" s="75">
        <f t="shared" si="11"/>
        <v>0</v>
      </c>
      <c r="HF49" s="77" t="s">
        <v>894</v>
      </c>
    </row>
    <row r="50" spans="1:214" ht="15.75" customHeight="1" x14ac:dyDescent="0.25">
      <c r="A50" s="31" t="s">
        <v>309</v>
      </c>
      <c r="C50" s="26">
        <v>10</v>
      </c>
      <c r="D50" s="26">
        <v>10</v>
      </c>
      <c r="H50" s="27"/>
      <c r="J50" s="86" t="s">
        <v>588</v>
      </c>
      <c r="K50" s="86"/>
      <c r="M50" s="26">
        <v>3</v>
      </c>
      <c r="N50" s="32">
        <f t="shared" si="12"/>
        <v>106</v>
      </c>
      <c r="O50" s="32">
        <f t="shared" si="13"/>
        <v>43</v>
      </c>
      <c r="P50" s="55">
        <f t="shared" si="14"/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56">
        <f t="shared" si="15"/>
        <v>43</v>
      </c>
      <c r="AF50" s="67">
        <v>3</v>
      </c>
      <c r="AG50" s="67">
        <v>3</v>
      </c>
      <c r="AH50" s="67">
        <v>3</v>
      </c>
      <c r="AI50" s="67">
        <v>3</v>
      </c>
      <c r="AJ50" s="67">
        <v>0</v>
      </c>
      <c r="AK50" s="67">
        <v>2</v>
      </c>
      <c r="AL50" s="67">
        <v>0</v>
      </c>
      <c r="AM50" s="67">
        <v>2</v>
      </c>
      <c r="AN50" s="67">
        <v>0</v>
      </c>
      <c r="AO50" s="67">
        <v>0</v>
      </c>
      <c r="AP50" s="67">
        <v>4</v>
      </c>
      <c r="AQ50" s="67">
        <v>4</v>
      </c>
      <c r="AR50" s="67">
        <v>3</v>
      </c>
      <c r="AS50" s="67">
        <v>0</v>
      </c>
      <c r="AT50" s="67">
        <v>3</v>
      </c>
      <c r="AU50" s="67">
        <v>0</v>
      </c>
      <c r="AV50" s="67">
        <v>0</v>
      </c>
      <c r="AW50" s="67">
        <v>0</v>
      </c>
      <c r="AX50" s="67">
        <v>0</v>
      </c>
      <c r="AY50" s="67">
        <v>3</v>
      </c>
      <c r="AZ50" s="67">
        <v>3</v>
      </c>
      <c r="BA50" s="67">
        <v>4</v>
      </c>
      <c r="BB50" s="67">
        <v>0</v>
      </c>
      <c r="BC50" s="67">
        <v>3</v>
      </c>
      <c r="BD50" s="67">
        <v>0</v>
      </c>
      <c r="BE50" s="67">
        <v>0</v>
      </c>
      <c r="BF50" s="67">
        <v>0</v>
      </c>
      <c r="BG50" s="67">
        <v>0</v>
      </c>
      <c r="BH50" s="68">
        <v>19</v>
      </c>
      <c r="BI50" s="68">
        <v>19</v>
      </c>
      <c r="BJ50" s="78">
        <f t="shared" si="16"/>
        <v>63</v>
      </c>
      <c r="BK50" s="83">
        <f t="shared" si="17"/>
        <v>0</v>
      </c>
      <c r="CR50" s="70" t="s">
        <v>891</v>
      </c>
      <c r="CS50" s="71">
        <f t="shared" si="9"/>
        <v>0</v>
      </c>
      <c r="CU50" s="73">
        <v>0</v>
      </c>
      <c r="CV50" s="73">
        <v>0</v>
      </c>
      <c r="CW50" s="73">
        <v>0</v>
      </c>
      <c r="CX50" s="73">
        <v>0</v>
      </c>
      <c r="CZ50" s="73">
        <v>0</v>
      </c>
      <c r="DA50" s="73">
        <v>0</v>
      </c>
      <c r="DB50" s="73">
        <v>0</v>
      </c>
      <c r="DC50" s="73">
        <v>0</v>
      </c>
      <c r="DD50" s="73">
        <v>0</v>
      </c>
      <c r="DE50" s="73">
        <v>0</v>
      </c>
      <c r="DF50" s="73">
        <v>0</v>
      </c>
      <c r="DG50" s="73">
        <v>0</v>
      </c>
      <c r="DH50" s="73">
        <v>0</v>
      </c>
      <c r="DJ50" s="73">
        <v>0</v>
      </c>
      <c r="DK50" s="73">
        <v>0</v>
      </c>
      <c r="DL50" s="73">
        <v>0</v>
      </c>
      <c r="DM50" s="73">
        <v>0</v>
      </c>
      <c r="DN50" s="73">
        <v>0</v>
      </c>
      <c r="DO50" s="73">
        <v>0</v>
      </c>
      <c r="DP50" s="73">
        <v>0</v>
      </c>
      <c r="DQ50" s="73">
        <v>0</v>
      </c>
      <c r="DR50" s="72" t="s">
        <v>892</v>
      </c>
      <c r="DS50" s="74">
        <f t="shared" si="10"/>
        <v>41</v>
      </c>
      <c r="DU50" s="37">
        <v>5</v>
      </c>
      <c r="DV50" s="37">
        <v>5</v>
      </c>
      <c r="DW50" s="37">
        <v>3</v>
      </c>
      <c r="DX50" s="37">
        <v>2</v>
      </c>
      <c r="DZ50" s="37">
        <v>2</v>
      </c>
      <c r="EA50" s="37">
        <v>3</v>
      </c>
      <c r="EB50" s="37">
        <v>6</v>
      </c>
      <c r="EC50" s="37" t="s">
        <v>895</v>
      </c>
      <c r="ED50" s="37">
        <v>4</v>
      </c>
      <c r="EE50" s="37">
        <v>5</v>
      </c>
      <c r="EG50" s="37">
        <v>3</v>
      </c>
      <c r="EI50" s="37">
        <v>1</v>
      </c>
      <c r="EL50" s="37">
        <v>2</v>
      </c>
      <c r="ES50" s="37" t="s">
        <v>893</v>
      </c>
      <c r="ET50" s="75">
        <f t="shared" si="11"/>
        <v>22</v>
      </c>
      <c r="EU50" s="76">
        <v>0</v>
      </c>
      <c r="EV50" s="76">
        <v>0</v>
      </c>
      <c r="EW50" s="76">
        <v>0</v>
      </c>
      <c r="EX50" s="76">
        <v>0</v>
      </c>
      <c r="EY50" s="76">
        <v>0</v>
      </c>
      <c r="EZ50" s="76">
        <v>0</v>
      </c>
      <c r="FA50" s="76">
        <v>0</v>
      </c>
      <c r="FB50" s="76">
        <v>0</v>
      </c>
      <c r="FC50" s="76">
        <v>0</v>
      </c>
      <c r="FD50" s="76">
        <v>0</v>
      </c>
      <c r="FE50" s="76">
        <v>0</v>
      </c>
      <c r="FF50" s="76">
        <v>0</v>
      </c>
      <c r="FG50" s="76">
        <v>0</v>
      </c>
      <c r="FH50" s="76">
        <v>0</v>
      </c>
      <c r="FI50" s="76">
        <v>0</v>
      </c>
      <c r="FJ50" s="76">
        <v>0</v>
      </c>
      <c r="FK50" s="76">
        <v>1</v>
      </c>
      <c r="FL50" s="76">
        <v>1</v>
      </c>
      <c r="FM50" s="76">
        <v>1</v>
      </c>
      <c r="FN50" s="76">
        <v>0</v>
      </c>
      <c r="FO50" s="76">
        <v>0</v>
      </c>
      <c r="FP50" s="76">
        <v>0</v>
      </c>
      <c r="FQ50" s="76">
        <v>0</v>
      </c>
      <c r="FR50" s="76">
        <v>0</v>
      </c>
      <c r="FS50" s="76">
        <v>0</v>
      </c>
      <c r="FT50" s="76">
        <v>0</v>
      </c>
      <c r="FU50" s="76">
        <v>0</v>
      </c>
      <c r="FV50" s="76">
        <v>0</v>
      </c>
      <c r="FW50" s="76">
        <v>0</v>
      </c>
      <c r="FX50" s="76">
        <v>0</v>
      </c>
      <c r="FY50" s="76">
        <v>0</v>
      </c>
      <c r="FZ50" s="76">
        <v>0</v>
      </c>
      <c r="GA50" s="76">
        <v>0</v>
      </c>
      <c r="GB50" s="76">
        <v>0</v>
      </c>
      <c r="GC50" s="76">
        <v>0</v>
      </c>
      <c r="GD50" s="76">
        <v>0</v>
      </c>
      <c r="GE50" s="76">
        <v>0</v>
      </c>
      <c r="GF50" s="76">
        <v>0</v>
      </c>
      <c r="GG50" s="76">
        <v>0</v>
      </c>
      <c r="GH50" s="76">
        <v>1</v>
      </c>
      <c r="GI50" s="76">
        <v>1</v>
      </c>
      <c r="GJ50" s="76">
        <v>1</v>
      </c>
      <c r="GK50" s="76">
        <v>0</v>
      </c>
      <c r="GL50" s="76">
        <v>1</v>
      </c>
      <c r="GM50" s="76">
        <v>1</v>
      </c>
      <c r="GN50" s="76">
        <v>1</v>
      </c>
      <c r="GO50" s="76">
        <v>1</v>
      </c>
      <c r="GP50" s="76">
        <v>0</v>
      </c>
      <c r="GQ50" s="76">
        <v>1</v>
      </c>
      <c r="GR50" s="76">
        <v>1</v>
      </c>
      <c r="GS50" s="76">
        <v>1</v>
      </c>
      <c r="GT50" s="76">
        <v>1</v>
      </c>
      <c r="GU50" s="76">
        <v>1</v>
      </c>
      <c r="GV50" s="76">
        <v>1</v>
      </c>
      <c r="GW50" s="76">
        <v>1</v>
      </c>
      <c r="GX50" s="76">
        <v>1</v>
      </c>
      <c r="GY50" s="76">
        <v>0</v>
      </c>
      <c r="GZ50" s="76">
        <v>0</v>
      </c>
      <c r="HA50" s="76">
        <v>1</v>
      </c>
      <c r="HB50" s="76">
        <v>1</v>
      </c>
      <c r="HC50" s="76">
        <v>1</v>
      </c>
      <c r="HD50" s="76">
        <v>1</v>
      </c>
      <c r="HE50" s="76">
        <v>0</v>
      </c>
      <c r="HF50" s="77" t="s">
        <v>894</v>
      </c>
    </row>
    <row r="51" spans="1:214" ht="15.75" customHeight="1" x14ac:dyDescent="0.25">
      <c r="A51" s="31" t="s">
        <v>432</v>
      </c>
      <c r="C51" s="26">
        <v>10</v>
      </c>
      <c r="D51" s="26">
        <v>10</v>
      </c>
      <c r="E51" s="30"/>
      <c r="H51" s="29"/>
      <c r="J51" s="86" t="s">
        <v>556</v>
      </c>
      <c r="K51" s="86"/>
      <c r="M51" s="26">
        <v>3</v>
      </c>
      <c r="N51" s="32">
        <f t="shared" si="12"/>
        <v>103</v>
      </c>
      <c r="O51" s="32">
        <f t="shared" si="13"/>
        <v>103</v>
      </c>
      <c r="P51" s="55">
        <f t="shared" si="14"/>
        <v>100</v>
      </c>
      <c r="Q51" s="66">
        <v>7</v>
      </c>
      <c r="R51" s="66">
        <v>1</v>
      </c>
      <c r="S51" s="66">
        <v>10</v>
      </c>
      <c r="T51" s="66">
        <v>11</v>
      </c>
      <c r="U51" s="66">
        <v>1</v>
      </c>
      <c r="V51" s="66">
        <v>17</v>
      </c>
      <c r="W51" s="66">
        <v>3</v>
      </c>
      <c r="X51" s="66">
        <v>15</v>
      </c>
      <c r="Y51" s="66">
        <v>5</v>
      </c>
      <c r="Z51" s="66">
        <v>4</v>
      </c>
      <c r="AA51" s="66">
        <v>1</v>
      </c>
      <c r="AB51" s="66">
        <v>15</v>
      </c>
      <c r="AC51" s="66">
        <v>7</v>
      </c>
      <c r="AD51" s="66">
        <v>3</v>
      </c>
      <c r="AE51" s="56">
        <f t="shared" si="15"/>
        <v>3</v>
      </c>
      <c r="AF51" s="67">
        <v>3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8"/>
      <c r="BJ51" s="78">
        <f t="shared" si="16"/>
        <v>0</v>
      </c>
      <c r="BK51" s="83">
        <f t="shared" si="17"/>
        <v>0</v>
      </c>
    </row>
    <row r="52" spans="1:214" ht="15.75" customHeight="1" x14ac:dyDescent="0.25">
      <c r="A52" s="31" t="s">
        <v>105</v>
      </c>
      <c r="C52" s="26">
        <v>10</v>
      </c>
      <c r="D52" s="26">
        <v>10</v>
      </c>
      <c r="H52" s="27"/>
      <c r="J52" s="86" t="s">
        <v>580</v>
      </c>
      <c r="K52" s="86"/>
      <c r="M52" s="26">
        <v>3</v>
      </c>
      <c r="N52" s="32">
        <f t="shared" si="12"/>
        <v>97</v>
      </c>
      <c r="O52" s="32">
        <f t="shared" si="13"/>
        <v>52</v>
      </c>
      <c r="P52" s="55">
        <f t="shared" si="14"/>
        <v>11</v>
      </c>
      <c r="Q52" s="66">
        <v>0</v>
      </c>
      <c r="R52" s="66">
        <v>0</v>
      </c>
      <c r="S52" s="66">
        <v>0</v>
      </c>
      <c r="T52" s="66">
        <v>11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56">
        <f t="shared" si="15"/>
        <v>41</v>
      </c>
      <c r="AF52" s="67">
        <v>3</v>
      </c>
      <c r="AG52" s="67">
        <v>3</v>
      </c>
      <c r="AH52" s="67">
        <v>3</v>
      </c>
      <c r="AI52" s="67">
        <v>3</v>
      </c>
      <c r="AJ52" s="67">
        <v>0</v>
      </c>
      <c r="AK52" s="67">
        <v>2</v>
      </c>
      <c r="AL52" s="67">
        <v>0</v>
      </c>
      <c r="AM52" s="67">
        <v>0</v>
      </c>
      <c r="AN52" s="67">
        <v>0</v>
      </c>
      <c r="AO52" s="67">
        <v>0</v>
      </c>
      <c r="AP52" s="67">
        <v>4</v>
      </c>
      <c r="AQ52" s="67">
        <v>4</v>
      </c>
      <c r="AR52" s="67">
        <v>3</v>
      </c>
      <c r="AS52" s="67">
        <v>0</v>
      </c>
      <c r="AT52" s="67">
        <v>3</v>
      </c>
      <c r="AU52" s="67">
        <v>0</v>
      </c>
      <c r="AV52" s="67">
        <v>0</v>
      </c>
      <c r="AW52" s="67">
        <v>0</v>
      </c>
      <c r="AX52" s="67">
        <v>0</v>
      </c>
      <c r="AY52" s="67">
        <v>3</v>
      </c>
      <c r="AZ52" s="67">
        <v>3</v>
      </c>
      <c r="BA52" s="67">
        <v>4</v>
      </c>
      <c r="BB52" s="67">
        <v>0</v>
      </c>
      <c r="BC52" s="67">
        <v>3</v>
      </c>
      <c r="BD52" s="67">
        <v>0</v>
      </c>
      <c r="BE52" s="67">
        <v>0</v>
      </c>
      <c r="BF52" s="67">
        <v>0</v>
      </c>
      <c r="BG52" s="67">
        <v>0</v>
      </c>
      <c r="BH52" s="68">
        <v>43</v>
      </c>
      <c r="BI52" s="68">
        <v>43</v>
      </c>
      <c r="BJ52" s="78">
        <f t="shared" si="16"/>
        <v>45</v>
      </c>
      <c r="BK52" s="83">
        <f t="shared" si="17"/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70" t="s">
        <v>897</v>
      </c>
      <c r="CS52" s="71">
        <f t="shared" ref="CS52:CS73" si="18">SUM(CT52:DQ52)</f>
        <v>6</v>
      </c>
      <c r="CU52" s="73">
        <v>6</v>
      </c>
      <c r="CV52" s="73">
        <v>0</v>
      </c>
      <c r="CW52" s="73">
        <v>0</v>
      </c>
      <c r="CX52" s="73">
        <v>0</v>
      </c>
      <c r="CZ52" s="73">
        <v>0</v>
      </c>
      <c r="DA52" s="73">
        <v>0</v>
      </c>
      <c r="DB52" s="73">
        <v>0</v>
      </c>
      <c r="DC52" s="73">
        <v>0</v>
      </c>
      <c r="DD52" s="73">
        <v>0</v>
      </c>
      <c r="DE52" s="73">
        <v>0</v>
      </c>
      <c r="DF52" s="73">
        <v>0</v>
      </c>
      <c r="DG52" s="73">
        <v>0</v>
      </c>
      <c r="DH52" s="73">
        <v>0</v>
      </c>
      <c r="DJ52" s="73">
        <v>0</v>
      </c>
      <c r="DK52" s="73">
        <v>0</v>
      </c>
      <c r="DL52" s="73">
        <v>0</v>
      </c>
      <c r="DM52" s="73">
        <v>0</v>
      </c>
      <c r="DN52" s="73">
        <v>0</v>
      </c>
      <c r="DO52" s="73">
        <v>0</v>
      </c>
      <c r="DP52" s="73">
        <v>0</v>
      </c>
      <c r="DQ52" s="73">
        <v>0</v>
      </c>
      <c r="DR52" s="72" t="s">
        <v>892</v>
      </c>
      <c r="DS52" s="74">
        <f t="shared" ref="DS52:DS73" si="19">SUM(DT52:ER52)</f>
        <v>31</v>
      </c>
      <c r="DU52" s="37">
        <v>3</v>
      </c>
      <c r="DV52" s="37">
        <v>3</v>
      </c>
      <c r="DW52" s="37">
        <v>2</v>
      </c>
      <c r="DX52" s="37">
        <v>2</v>
      </c>
      <c r="DY52" s="37">
        <v>0</v>
      </c>
      <c r="DZ52" s="37">
        <v>0</v>
      </c>
      <c r="EA52" s="37">
        <v>0</v>
      </c>
      <c r="EB52" s="37">
        <v>1</v>
      </c>
      <c r="EC52" s="37">
        <v>3</v>
      </c>
      <c r="ED52" s="37">
        <v>1</v>
      </c>
      <c r="EE52" s="37">
        <v>5</v>
      </c>
      <c r="EG52" s="37">
        <v>1</v>
      </c>
      <c r="EH52" s="37">
        <v>0</v>
      </c>
      <c r="EI52" s="37">
        <v>1</v>
      </c>
      <c r="EJ52" s="37">
        <v>2</v>
      </c>
      <c r="EK52" s="37">
        <v>2</v>
      </c>
      <c r="EL52" s="37">
        <v>0</v>
      </c>
      <c r="EM52" s="37">
        <v>0</v>
      </c>
      <c r="EN52" s="37">
        <v>2</v>
      </c>
      <c r="EO52" s="37">
        <v>3</v>
      </c>
      <c r="EP52" s="37">
        <v>0</v>
      </c>
      <c r="EQ52" s="37">
        <v>0</v>
      </c>
      <c r="ER52" s="37">
        <v>0</v>
      </c>
      <c r="ES52" s="37" t="s">
        <v>896</v>
      </c>
      <c r="ET52" s="75">
        <f t="shared" ref="ET52:ET73" si="20">SUM(EU52:HE52)</f>
        <v>8</v>
      </c>
      <c r="EU52" s="76">
        <v>1</v>
      </c>
      <c r="EV52" s="76">
        <v>1</v>
      </c>
      <c r="EW52" s="76">
        <v>0</v>
      </c>
      <c r="EX52" s="76">
        <v>0</v>
      </c>
      <c r="EY52" s="76">
        <v>0</v>
      </c>
      <c r="EZ52" s="76">
        <v>0</v>
      </c>
      <c r="FA52" s="76">
        <v>0</v>
      </c>
      <c r="FB52" s="76">
        <v>0</v>
      </c>
      <c r="FC52" s="76">
        <v>1</v>
      </c>
      <c r="FD52" s="76">
        <v>0</v>
      </c>
      <c r="FE52" s="76">
        <v>0</v>
      </c>
      <c r="FF52" s="76">
        <v>0</v>
      </c>
      <c r="FG52" s="76">
        <v>0</v>
      </c>
      <c r="FH52" s="76">
        <v>0</v>
      </c>
      <c r="FI52" s="76">
        <v>0</v>
      </c>
      <c r="FJ52" s="76">
        <v>0</v>
      </c>
      <c r="FK52" s="76">
        <v>0</v>
      </c>
      <c r="FL52" s="76">
        <v>1</v>
      </c>
      <c r="FM52" s="76">
        <v>1</v>
      </c>
      <c r="FN52" s="76">
        <v>0</v>
      </c>
      <c r="FO52" s="76">
        <v>0</v>
      </c>
      <c r="FP52" s="76">
        <v>0</v>
      </c>
      <c r="FQ52" s="76">
        <v>0</v>
      </c>
      <c r="FR52" s="76">
        <v>0</v>
      </c>
      <c r="FS52" s="76">
        <v>0</v>
      </c>
      <c r="FT52" s="76">
        <v>0</v>
      </c>
      <c r="FU52" s="76">
        <v>0</v>
      </c>
      <c r="FV52" s="76">
        <v>0</v>
      </c>
      <c r="FW52" s="76">
        <v>0</v>
      </c>
      <c r="FX52" s="76">
        <v>0</v>
      </c>
      <c r="FY52" s="76">
        <v>0</v>
      </c>
      <c r="FZ52" s="76">
        <v>0</v>
      </c>
      <c r="GA52" s="76">
        <v>0</v>
      </c>
      <c r="GB52" s="76">
        <v>0</v>
      </c>
      <c r="GC52" s="76">
        <v>0</v>
      </c>
      <c r="GD52" s="76">
        <v>0</v>
      </c>
      <c r="GE52" s="76">
        <v>0</v>
      </c>
      <c r="GF52" s="76">
        <v>0</v>
      </c>
      <c r="GG52" s="76">
        <v>0</v>
      </c>
      <c r="GH52" s="76">
        <v>1</v>
      </c>
      <c r="GI52" s="76">
        <v>1</v>
      </c>
      <c r="GJ52" s="76">
        <v>0</v>
      </c>
      <c r="GK52" s="76">
        <v>0</v>
      </c>
      <c r="GL52" s="76">
        <v>0</v>
      </c>
      <c r="GM52" s="76">
        <v>0</v>
      </c>
      <c r="GN52" s="76">
        <v>0</v>
      </c>
      <c r="GO52" s="76">
        <v>0</v>
      </c>
      <c r="GP52" s="76">
        <v>0</v>
      </c>
      <c r="GQ52" s="76">
        <v>0</v>
      </c>
      <c r="GR52" s="76">
        <v>0</v>
      </c>
      <c r="GS52" s="76">
        <v>0</v>
      </c>
      <c r="GT52" s="76">
        <v>0</v>
      </c>
      <c r="GU52" s="76">
        <v>0</v>
      </c>
      <c r="GV52" s="76">
        <v>0</v>
      </c>
      <c r="GW52" s="76">
        <v>0</v>
      </c>
      <c r="GX52" s="76">
        <v>1</v>
      </c>
      <c r="GY52" s="76">
        <v>0</v>
      </c>
      <c r="GZ52" s="76">
        <v>0</v>
      </c>
      <c r="HA52" s="76">
        <v>0</v>
      </c>
      <c r="HB52" s="76">
        <v>0</v>
      </c>
      <c r="HC52" s="76">
        <v>0</v>
      </c>
      <c r="HD52" s="76">
        <v>0</v>
      </c>
      <c r="HE52" s="76">
        <v>0</v>
      </c>
      <c r="HF52" s="77" t="s">
        <v>894</v>
      </c>
    </row>
    <row r="53" spans="1:214" ht="15.75" customHeight="1" x14ac:dyDescent="0.25">
      <c r="A53" s="31" t="s">
        <v>154</v>
      </c>
      <c r="C53" s="26">
        <v>10</v>
      </c>
      <c r="D53" s="26">
        <v>10</v>
      </c>
      <c r="H53" s="27"/>
      <c r="J53" s="86" t="s">
        <v>576</v>
      </c>
      <c r="K53" s="86"/>
      <c r="M53" s="26">
        <v>3</v>
      </c>
      <c r="N53" s="32">
        <f t="shared" si="12"/>
        <v>68</v>
      </c>
      <c r="O53" s="32">
        <f t="shared" si="13"/>
        <v>53</v>
      </c>
      <c r="P53" s="55">
        <f t="shared" si="14"/>
        <v>20</v>
      </c>
      <c r="Q53" s="66">
        <v>7</v>
      </c>
      <c r="R53" s="66">
        <v>1</v>
      </c>
      <c r="S53" s="66">
        <v>0</v>
      </c>
      <c r="T53" s="66">
        <v>11</v>
      </c>
      <c r="U53" s="66">
        <v>1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56">
        <f t="shared" si="15"/>
        <v>33</v>
      </c>
      <c r="AF53" s="67">
        <v>3</v>
      </c>
      <c r="AG53" s="67">
        <v>3</v>
      </c>
      <c r="AH53" s="67">
        <v>3</v>
      </c>
      <c r="AI53" s="67">
        <v>3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4</v>
      </c>
      <c r="AQ53" s="67">
        <v>4</v>
      </c>
      <c r="AR53" s="67">
        <v>3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3</v>
      </c>
      <c r="AZ53" s="67">
        <v>3</v>
      </c>
      <c r="BA53" s="67">
        <v>4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8">
        <v>17</v>
      </c>
      <c r="BI53" s="68">
        <v>17</v>
      </c>
      <c r="BJ53" s="78">
        <f t="shared" si="16"/>
        <v>15</v>
      </c>
      <c r="BK53" s="83">
        <f t="shared" si="17"/>
        <v>0</v>
      </c>
      <c r="CR53" s="70" t="s">
        <v>891</v>
      </c>
      <c r="CS53" s="71">
        <f t="shared" si="18"/>
        <v>0</v>
      </c>
      <c r="CU53" s="73">
        <v>0</v>
      </c>
      <c r="CV53" s="73">
        <v>0</v>
      </c>
      <c r="CW53" s="73">
        <v>0</v>
      </c>
      <c r="CX53" s="73">
        <v>0</v>
      </c>
      <c r="CZ53" s="73">
        <v>0</v>
      </c>
      <c r="DA53" s="73">
        <v>0</v>
      </c>
      <c r="DB53" s="73">
        <v>0</v>
      </c>
      <c r="DC53" s="73">
        <v>0</v>
      </c>
      <c r="DD53" s="73">
        <v>0</v>
      </c>
      <c r="DE53" s="73">
        <v>0</v>
      </c>
      <c r="DF53" s="73">
        <v>0</v>
      </c>
      <c r="DG53" s="73">
        <v>0</v>
      </c>
      <c r="DH53" s="73">
        <v>0</v>
      </c>
      <c r="DJ53" s="73">
        <v>0</v>
      </c>
      <c r="DK53" s="73">
        <v>0</v>
      </c>
      <c r="DL53" s="73">
        <v>0</v>
      </c>
      <c r="DM53" s="73">
        <v>0</v>
      </c>
      <c r="DN53" s="73">
        <v>0</v>
      </c>
      <c r="DO53" s="73">
        <v>0</v>
      </c>
      <c r="DP53" s="73">
        <v>0</v>
      </c>
      <c r="DQ53" s="73">
        <v>0</v>
      </c>
      <c r="DR53" s="72" t="s">
        <v>892</v>
      </c>
      <c r="DS53" s="74">
        <f t="shared" si="19"/>
        <v>0</v>
      </c>
      <c r="ES53" s="37" t="s">
        <v>893</v>
      </c>
      <c r="ET53" s="75">
        <f t="shared" si="20"/>
        <v>15</v>
      </c>
      <c r="EU53" s="76">
        <v>1</v>
      </c>
      <c r="EV53" s="76">
        <v>1</v>
      </c>
      <c r="EW53" s="76">
        <v>0</v>
      </c>
      <c r="EX53" s="76">
        <v>0</v>
      </c>
      <c r="EY53" s="76">
        <v>0</v>
      </c>
      <c r="EZ53" s="76">
        <v>0</v>
      </c>
      <c r="FA53" s="76">
        <v>0</v>
      </c>
      <c r="FB53" s="76">
        <v>0</v>
      </c>
      <c r="FC53" s="76">
        <v>1</v>
      </c>
      <c r="FD53" s="76">
        <v>0</v>
      </c>
      <c r="FE53" s="76">
        <v>0</v>
      </c>
      <c r="FF53" s="76">
        <v>0</v>
      </c>
      <c r="FG53" s="76">
        <v>0</v>
      </c>
      <c r="FH53" s="76">
        <v>0</v>
      </c>
      <c r="FI53" s="76">
        <v>0</v>
      </c>
      <c r="FJ53" s="76">
        <v>0</v>
      </c>
      <c r="FK53" s="76">
        <v>1</v>
      </c>
      <c r="FL53" s="76">
        <v>0</v>
      </c>
      <c r="FM53" s="76">
        <v>1</v>
      </c>
      <c r="FN53" s="76">
        <v>0</v>
      </c>
      <c r="FO53" s="76">
        <v>0</v>
      </c>
      <c r="FP53" s="76">
        <v>0</v>
      </c>
      <c r="FQ53" s="76">
        <v>0</v>
      </c>
      <c r="FR53" s="76">
        <v>0</v>
      </c>
      <c r="FS53" s="76">
        <v>0</v>
      </c>
      <c r="FT53" s="76">
        <v>0</v>
      </c>
      <c r="FU53" s="76">
        <v>0</v>
      </c>
      <c r="FV53" s="76">
        <v>0</v>
      </c>
      <c r="FW53" s="76">
        <v>0</v>
      </c>
      <c r="FX53" s="76">
        <v>0</v>
      </c>
      <c r="FY53" s="76">
        <v>0</v>
      </c>
      <c r="FZ53" s="76">
        <v>0</v>
      </c>
      <c r="GA53" s="76">
        <v>0</v>
      </c>
      <c r="GB53" s="76">
        <v>0</v>
      </c>
      <c r="GC53" s="76">
        <v>0</v>
      </c>
      <c r="GD53" s="76">
        <v>0</v>
      </c>
      <c r="GE53" s="76">
        <v>0</v>
      </c>
      <c r="GF53" s="76">
        <v>0</v>
      </c>
      <c r="GG53" s="76">
        <v>0</v>
      </c>
      <c r="GH53" s="76">
        <v>1</v>
      </c>
      <c r="GI53" s="76">
        <v>1</v>
      </c>
      <c r="GJ53" s="76">
        <v>1</v>
      </c>
      <c r="GK53" s="76">
        <v>0</v>
      </c>
      <c r="GL53" s="76">
        <v>1</v>
      </c>
      <c r="GM53" s="76">
        <v>0</v>
      </c>
      <c r="GN53" s="76">
        <v>0</v>
      </c>
      <c r="GO53" s="76">
        <v>1</v>
      </c>
      <c r="GP53" s="76">
        <v>0</v>
      </c>
      <c r="GQ53" s="76">
        <v>0</v>
      </c>
      <c r="GR53" s="76">
        <v>0</v>
      </c>
      <c r="GS53" s="76">
        <v>0</v>
      </c>
      <c r="GT53" s="76">
        <v>0</v>
      </c>
      <c r="GU53" s="76">
        <v>0</v>
      </c>
      <c r="GV53" s="76">
        <v>0</v>
      </c>
      <c r="GW53" s="76">
        <v>0</v>
      </c>
      <c r="GX53" s="76">
        <v>1</v>
      </c>
      <c r="GY53" s="76">
        <v>0</v>
      </c>
      <c r="GZ53" s="76">
        <v>0</v>
      </c>
      <c r="HA53" s="76">
        <v>1</v>
      </c>
      <c r="HB53" s="76">
        <v>1</v>
      </c>
      <c r="HC53" s="76">
        <v>1</v>
      </c>
      <c r="HD53" s="76">
        <v>1</v>
      </c>
      <c r="HE53" s="76">
        <v>0</v>
      </c>
      <c r="HF53" s="77" t="s">
        <v>894</v>
      </c>
    </row>
    <row r="54" spans="1:214" ht="15.75" customHeight="1" x14ac:dyDescent="0.25">
      <c r="A54" s="31" t="s">
        <v>360</v>
      </c>
      <c r="C54" s="26">
        <v>10</v>
      </c>
      <c r="D54" s="26">
        <v>10</v>
      </c>
      <c r="H54" s="27"/>
      <c r="J54" s="86" t="s">
        <v>586</v>
      </c>
      <c r="K54" s="86"/>
      <c r="M54" s="26">
        <v>3</v>
      </c>
      <c r="N54" s="32">
        <f t="shared" si="12"/>
        <v>61</v>
      </c>
      <c r="O54" s="32">
        <f t="shared" si="13"/>
        <v>43</v>
      </c>
      <c r="P54" s="55">
        <f t="shared" si="14"/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56">
        <f t="shared" si="15"/>
        <v>43</v>
      </c>
      <c r="AF54" s="67">
        <v>3</v>
      </c>
      <c r="AG54" s="67">
        <v>3</v>
      </c>
      <c r="AH54" s="67">
        <v>3</v>
      </c>
      <c r="AI54" s="67">
        <v>0</v>
      </c>
      <c r="AJ54" s="67">
        <v>4</v>
      </c>
      <c r="AK54" s="67">
        <v>2</v>
      </c>
      <c r="AL54" s="67">
        <v>0</v>
      </c>
      <c r="AM54" s="67">
        <v>0</v>
      </c>
      <c r="AN54" s="67">
        <v>0</v>
      </c>
      <c r="AO54" s="67">
        <v>0</v>
      </c>
      <c r="AP54" s="67">
        <v>4</v>
      </c>
      <c r="AQ54" s="67">
        <v>4</v>
      </c>
      <c r="AR54" s="67">
        <v>0</v>
      </c>
      <c r="AS54" s="67">
        <v>4</v>
      </c>
      <c r="AT54" s="67">
        <v>3</v>
      </c>
      <c r="AU54" s="67">
        <v>0</v>
      </c>
      <c r="AV54" s="67">
        <v>0</v>
      </c>
      <c r="AW54" s="67">
        <v>0</v>
      </c>
      <c r="AX54" s="67">
        <v>0</v>
      </c>
      <c r="AY54" s="67">
        <v>3</v>
      </c>
      <c r="AZ54" s="67">
        <v>3</v>
      </c>
      <c r="BA54" s="67">
        <v>0</v>
      </c>
      <c r="BB54" s="67">
        <v>4</v>
      </c>
      <c r="BC54" s="67">
        <v>3</v>
      </c>
      <c r="BD54" s="67">
        <v>0</v>
      </c>
      <c r="BE54" s="67">
        <v>0</v>
      </c>
      <c r="BF54" s="67">
        <v>0</v>
      </c>
      <c r="BG54" s="67">
        <v>0</v>
      </c>
      <c r="BH54" s="68">
        <v>13</v>
      </c>
      <c r="BI54" s="68">
        <v>13</v>
      </c>
      <c r="BJ54" s="78">
        <f t="shared" si="16"/>
        <v>18</v>
      </c>
      <c r="BK54" s="83">
        <f t="shared" si="17"/>
        <v>2</v>
      </c>
      <c r="CM54" s="67">
        <v>2</v>
      </c>
      <c r="CR54" s="70" t="s">
        <v>891</v>
      </c>
      <c r="CS54" s="71">
        <f t="shared" si="18"/>
        <v>16</v>
      </c>
      <c r="CU54" s="73">
        <v>4</v>
      </c>
      <c r="CV54" s="73">
        <v>6</v>
      </c>
      <c r="CW54" s="73">
        <v>6</v>
      </c>
      <c r="CX54" s="73">
        <v>0</v>
      </c>
      <c r="CZ54" s="73">
        <v>0</v>
      </c>
      <c r="DA54" s="73">
        <v>0</v>
      </c>
      <c r="DB54" s="73">
        <v>0</v>
      </c>
      <c r="DC54" s="73">
        <v>0</v>
      </c>
      <c r="DD54" s="73">
        <v>0</v>
      </c>
      <c r="DE54" s="73">
        <v>0</v>
      </c>
      <c r="DF54" s="73">
        <v>0</v>
      </c>
      <c r="DG54" s="73">
        <v>0</v>
      </c>
      <c r="DH54" s="73">
        <v>0</v>
      </c>
      <c r="DJ54" s="73">
        <v>0</v>
      </c>
      <c r="DK54" s="73">
        <v>0</v>
      </c>
      <c r="DL54" s="73">
        <v>0</v>
      </c>
      <c r="DM54" s="73">
        <v>0</v>
      </c>
      <c r="DN54" s="73">
        <v>0</v>
      </c>
      <c r="DO54" s="73">
        <v>0</v>
      </c>
      <c r="DP54" s="73">
        <v>0</v>
      </c>
      <c r="DQ54" s="73">
        <v>0</v>
      </c>
      <c r="DR54" s="72" t="s">
        <v>892</v>
      </c>
      <c r="DS54" s="74">
        <f t="shared" si="19"/>
        <v>0</v>
      </c>
      <c r="ES54" s="37" t="s">
        <v>893</v>
      </c>
      <c r="ET54" s="75">
        <f t="shared" si="20"/>
        <v>0</v>
      </c>
      <c r="HF54" s="77" t="s">
        <v>894</v>
      </c>
    </row>
    <row r="55" spans="1:214" ht="15.75" customHeight="1" x14ac:dyDescent="0.25">
      <c r="A55" s="31" t="s">
        <v>11</v>
      </c>
      <c r="C55" s="26">
        <v>11</v>
      </c>
      <c r="D55" s="26">
        <v>11</v>
      </c>
      <c r="H55" s="27"/>
      <c r="J55" s="86" t="s">
        <v>592</v>
      </c>
      <c r="K55" s="86"/>
      <c r="L55" s="74" t="s">
        <v>763</v>
      </c>
      <c r="M55" s="26">
        <v>1</v>
      </c>
      <c r="N55" s="32">
        <f t="shared" si="12"/>
        <v>356</v>
      </c>
      <c r="O55" s="32">
        <f t="shared" si="13"/>
        <v>123</v>
      </c>
      <c r="P55" s="55">
        <f t="shared" si="14"/>
        <v>49</v>
      </c>
      <c r="Q55" s="66">
        <v>7</v>
      </c>
      <c r="R55" s="66">
        <v>1</v>
      </c>
      <c r="S55" s="66">
        <v>10</v>
      </c>
      <c r="T55" s="66">
        <v>11</v>
      </c>
      <c r="U55" s="66">
        <v>0</v>
      </c>
      <c r="V55" s="66">
        <v>17</v>
      </c>
      <c r="W55" s="66">
        <v>3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56">
        <f t="shared" si="15"/>
        <v>74</v>
      </c>
      <c r="AF55" s="67">
        <v>3</v>
      </c>
      <c r="AG55" s="67">
        <v>3</v>
      </c>
      <c r="AH55" s="67">
        <v>3</v>
      </c>
      <c r="AI55" s="67">
        <v>3</v>
      </c>
      <c r="AJ55" s="67">
        <v>4</v>
      </c>
      <c r="AK55" s="67">
        <v>2</v>
      </c>
      <c r="AL55" s="67">
        <v>0</v>
      </c>
      <c r="AM55" s="67">
        <v>2</v>
      </c>
      <c r="AN55" s="67">
        <v>2</v>
      </c>
      <c r="AO55" s="67">
        <v>0</v>
      </c>
      <c r="AP55" s="67">
        <v>4</v>
      </c>
      <c r="AQ55" s="67">
        <v>4</v>
      </c>
      <c r="AR55" s="67">
        <v>3</v>
      </c>
      <c r="AS55" s="67">
        <v>4</v>
      </c>
      <c r="AT55" s="67">
        <v>3</v>
      </c>
      <c r="AU55" s="67">
        <v>5</v>
      </c>
      <c r="AV55" s="67">
        <v>3</v>
      </c>
      <c r="AW55" s="67">
        <v>3</v>
      </c>
      <c r="AX55" s="67">
        <v>0</v>
      </c>
      <c r="AY55" s="67">
        <v>3</v>
      </c>
      <c r="AZ55" s="67">
        <v>3</v>
      </c>
      <c r="BA55" s="67">
        <v>4</v>
      </c>
      <c r="BB55" s="67">
        <v>4</v>
      </c>
      <c r="BC55" s="67">
        <v>3</v>
      </c>
      <c r="BD55" s="67">
        <v>0</v>
      </c>
      <c r="BE55" s="67">
        <v>3</v>
      </c>
      <c r="BF55" s="67">
        <v>3</v>
      </c>
      <c r="BG55" s="67">
        <v>0</v>
      </c>
      <c r="BH55" s="68">
        <v>59</v>
      </c>
      <c r="BI55" s="68">
        <v>59</v>
      </c>
      <c r="BJ55" s="78">
        <f t="shared" si="16"/>
        <v>233</v>
      </c>
      <c r="BK55" s="83">
        <f t="shared" si="17"/>
        <v>89</v>
      </c>
      <c r="BL55" s="67">
        <v>1</v>
      </c>
      <c r="BM55" s="67">
        <v>1</v>
      </c>
      <c r="BN55" s="67">
        <v>1</v>
      </c>
      <c r="BO55" s="67">
        <v>1</v>
      </c>
      <c r="BP55" s="67">
        <v>1</v>
      </c>
      <c r="BQ55" s="67">
        <v>1</v>
      </c>
      <c r="BR55" s="69">
        <v>1</v>
      </c>
      <c r="BS55" s="67">
        <v>1</v>
      </c>
      <c r="BT55" s="69">
        <v>1</v>
      </c>
      <c r="BU55" s="69">
        <v>1</v>
      </c>
      <c r="BV55" s="69">
        <v>2</v>
      </c>
      <c r="BW55" s="67">
        <v>2</v>
      </c>
      <c r="BX55" s="67">
        <v>3</v>
      </c>
      <c r="BY55" s="69">
        <v>3</v>
      </c>
      <c r="BZ55" s="69">
        <v>5</v>
      </c>
      <c r="CA55" s="67">
        <v>1</v>
      </c>
      <c r="CB55" s="67">
        <v>1</v>
      </c>
      <c r="CC55" s="69">
        <v>4</v>
      </c>
      <c r="CD55" s="69">
        <v>4</v>
      </c>
      <c r="CE55" s="69">
        <v>4</v>
      </c>
      <c r="CF55" s="69">
        <v>10</v>
      </c>
      <c r="CG55" s="69">
        <v>5</v>
      </c>
      <c r="CH55" s="67">
        <v>0</v>
      </c>
      <c r="CI55" s="69">
        <v>4</v>
      </c>
      <c r="CJ55" s="67">
        <v>1</v>
      </c>
      <c r="CK55" s="67">
        <v>4</v>
      </c>
      <c r="CL55" s="67">
        <v>5</v>
      </c>
      <c r="CM55" s="67">
        <v>2</v>
      </c>
      <c r="CN55" s="67">
        <v>10</v>
      </c>
      <c r="CO55" s="67">
        <v>1</v>
      </c>
      <c r="CP55" s="67">
        <v>3</v>
      </c>
      <c r="CQ55" s="67">
        <v>5</v>
      </c>
      <c r="CR55" s="70" t="s">
        <v>897</v>
      </c>
      <c r="CS55" s="71">
        <f t="shared" si="18"/>
        <v>92</v>
      </c>
      <c r="CU55" s="73">
        <v>6</v>
      </c>
      <c r="CV55" s="73">
        <v>6</v>
      </c>
      <c r="CW55" s="73">
        <v>9</v>
      </c>
      <c r="CX55" s="73">
        <v>9</v>
      </c>
      <c r="CZ55" s="71">
        <v>2</v>
      </c>
      <c r="DA55" s="71">
        <v>2</v>
      </c>
      <c r="DB55" s="71">
        <v>4</v>
      </c>
      <c r="DC55" s="71">
        <v>9</v>
      </c>
      <c r="DD55" s="71">
        <v>10</v>
      </c>
      <c r="DE55" s="71">
        <v>5</v>
      </c>
      <c r="DF55" s="71">
        <v>0</v>
      </c>
      <c r="DG55" s="71">
        <v>3</v>
      </c>
      <c r="DH55" s="71">
        <v>2</v>
      </c>
      <c r="DJ55" s="73">
        <v>2</v>
      </c>
      <c r="DK55" s="71">
        <v>3</v>
      </c>
      <c r="DL55" s="71">
        <v>2</v>
      </c>
      <c r="DM55" s="71">
        <v>5</v>
      </c>
      <c r="DN55" s="71">
        <v>5</v>
      </c>
      <c r="DO55" s="71">
        <v>0</v>
      </c>
      <c r="DP55" s="71">
        <v>5</v>
      </c>
      <c r="DQ55" s="71">
        <v>3</v>
      </c>
      <c r="DR55" s="72" t="s">
        <v>892</v>
      </c>
      <c r="DS55" s="74">
        <f t="shared" si="19"/>
        <v>0</v>
      </c>
      <c r="DU55" s="37">
        <v>0</v>
      </c>
      <c r="DV55" s="37">
        <v>0</v>
      </c>
      <c r="DW55" s="37">
        <v>0</v>
      </c>
      <c r="DX55" s="37">
        <v>0</v>
      </c>
      <c r="DY55" s="37">
        <v>0</v>
      </c>
      <c r="DZ55" s="37">
        <v>0</v>
      </c>
      <c r="EA55" s="37">
        <v>0</v>
      </c>
      <c r="EB55" s="37">
        <v>0</v>
      </c>
      <c r="EC55" s="37">
        <v>0</v>
      </c>
      <c r="ED55" s="37">
        <v>0</v>
      </c>
      <c r="EE55" s="37">
        <v>0</v>
      </c>
      <c r="EG55" s="37">
        <v>0</v>
      </c>
      <c r="EH55" s="37">
        <v>0</v>
      </c>
      <c r="EI55" s="37">
        <v>0</v>
      </c>
      <c r="EJ55" s="37">
        <v>0</v>
      </c>
      <c r="EK55" s="37">
        <v>0</v>
      </c>
      <c r="EL55" s="37">
        <v>0</v>
      </c>
      <c r="EM55" s="37">
        <v>0</v>
      </c>
      <c r="EN55" s="37">
        <v>0</v>
      </c>
      <c r="EO55" s="37">
        <v>0</v>
      </c>
      <c r="EP55" s="37">
        <v>0</v>
      </c>
      <c r="EQ55" s="37">
        <v>0</v>
      </c>
      <c r="ER55" s="37">
        <v>0</v>
      </c>
      <c r="ES55" s="37" t="s">
        <v>898</v>
      </c>
      <c r="ET55" s="75">
        <f t="shared" si="20"/>
        <v>52</v>
      </c>
      <c r="EU55" s="76">
        <v>1</v>
      </c>
      <c r="EV55" s="76">
        <v>1</v>
      </c>
      <c r="EW55" s="76">
        <v>1</v>
      </c>
      <c r="EX55" s="76">
        <v>1</v>
      </c>
      <c r="EY55" s="76">
        <v>1</v>
      </c>
      <c r="EZ55" s="76">
        <v>1</v>
      </c>
      <c r="FA55" s="76">
        <v>1</v>
      </c>
      <c r="FB55" s="76">
        <v>1</v>
      </c>
      <c r="FC55" s="76">
        <v>1</v>
      </c>
      <c r="FD55" s="76">
        <v>1</v>
      </c>
      <c r="FE55" s="76">
        <v>1</v>
      </c>
      <c r="FF55" s="76">
        <v>1</v>
      </c>
      <c r="FG55" s="76">
        <v>1</v>
      </c>
      <c r="FH55" s="76">
        <v>1</v>
      </c>
      <c r="FI55" s="76">
        <v>1</v>
      </c>
      <c r="FJ55" s="76">
        <v>1</v>
      </c>
      <c r="FK55" s="76">
        <v>1</v>
      </c>
      <c r="FL55" s="76">
        <v>1</v>
      </c>
      <c r="FM55" s="76">
        <v>1</v>
      </c>
      <c r="FN55" s="76">
        <v>1</v>
      </c>
      <c r="FO55" s="76">
        <v>1</v>
      </c>
      <c r="FP55" s="76">
        <v>0</v>
      </c>
      <c r="FQ55" s="76">
        <v>1</v>
      </c>
      <c r="FR55" s="76">
        <v>1</v>
      </c>
      <c r="FS55" s="76">
        <v>1</v>
      </c>
      <c r="FT55" s="76">
        <v>1</v>
      </c>
      <c r="FU55" s="76">
        <v>1</v>
      </c>
      <c r="FV55" s="76">
        <v>1</v>
      </c>
      <c r="FW55" s="76">
        <v>1</v>
      </c>
      <c r="FX55" s="76">
        <v>0</v>
      </c>
      <c r="FY55" s="76">
        <v>0</v>
      </c>
      <c r="FZ55" s="76">
        <v>0</v>
      </c>
      <c r="GA55" s="76">
        <v>0</v>
      </c>
      <c r="GB55" s="76">
        <v>0</v>
      </c>
      <c r="GC55" s="76">
        <v>0</v>
      </c>
      <c r="GD55" s="76">
        <v>0</v>
      </c>
      <c r="GE55" s="76">
        <v>0</v>
      </c>
      <c r="GF55" s="76">
        <v>0</v>
      </c>
      <c r="GG55" s="76">
        <v>0</v>
      </c>
      <c r="GH55" s="76">
        <v>1</v>
      </c>
      <c r="GI55" s="76">
        <v>1</v>
      </c>
      <c r="GJ55" s="76">
        <v>1</v>
      </c>
      <c r="GK55" s="76">
        <v>1</v>
      </c>
      <c r="GL55" s="76">
        <v>1</v>
      </c>
      <c r="GM55" s="76">
        <v>1</v>
      </c>
      <c r="GN55" s="76">
        <v>1</v>
      </c>
      <c r="GO55" s="76">
        <v>1</v>
      </c>
      <c r="GP55" s="76">
        <v>1</v>
      </c>
      <c r="GQ55" s="76">
        <v>1</v>
      </c>
      <c r="GR55" s="76">
        <v>1</v>
      </c>
      <c r="GS55" s="76">
        <v>1</v>
      </c>
      <c r="GT55" s="76">
        <v>1</v>
      </c>
      <c r="GU55" s="76">
        <v>1</v>
      </c>
      <c r="GV55" s="76">
        <v>1</v>
      </c>
      <c r="GW55" s="76">
        <v>1</v>
      </c>
      <c r="GX55" s="76">
        <v>1</v>
      </c>
      <c r="GY55" s="76">
        <v>1</v>
      </c>
      <c r="GZ55" s="76">
        <v>1</v>
      </c>
      <c r="HA55" s="76">
        <v>1</v>
      </c>
      <c r="HB55" s="76">
        <v>1</v>
      </c>
      <c r="HC55" s="76">
        <v>1</v>
      </c>
      <c r="HD55" s="76">
        <v>1</v>
      </c>
      <c r="HE55" s="76">
        <v>1</v>
      </c>
      <c r="HF55" s="77" t="s">
        <v>894</v>
      </c>
    </row>
    <row r="56" spans="1:214" ht="15.75" customHeight="1" x14ac:dyDescent="0.25">
      <c r="A56" s="31" t="s">
        <v>352</v>
      </c>
      <c r="C56" s="26">
        <v>11</v>
      </c>
      <c r="D56" s="26">
        <v>11</v>
      </c>
      <c r="H56" s="27"/>
      <c r="J56" s="86" t="s">
        <v>596</v>
      </c>
      <c r="K56" s="86"/>
      <c r="L56" s="26" t="s">
        <v>763</v>
      </c>
      <c r="M56" s="26">
        <v>1</v>
      </c>
      <c r="N56" s="32">
        <f t="shared" si="12"/>
        <v>328</v>
      </c>
      <c r="O56" s="32">
        <f t="shared" si="13"/>
        <v>97</v>
      </c>
      <c r="P56" s="55">
        <f t="shared" si="14"/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56">
        <f t="shared" si="15"/>
        <v>97</v>
      </c>
      <c r="AF56" s="67">
        <v>3</v>
      </c>
      <c r="AG56" s="67">
        <v>3</v>
      </c>
      <c r="AH56" s="67">
        <v>3</v>
      </c>
      <c r="AI56" s="67">
        <v>0</v>
      </c>
      <c r="AJ56" s="67">
        <v>4</v>
      </c>
      <c r="AK56" s="67">
        <v>2</v>
      </c>
      <c r="AL56" s="67">
        <v>4</v>
      </c>
      <c r="AM56" s="67">
        <v>2</v>
      </c>
      <c r="AN56" s="67">
        <v>2</v>
      </c>
      <c r="AO56" s="67">
        <v>5</v>
      </c>
      <c r="AP56" s="67">
        <v>4</v>
      </c>
      <c r="AQ56" s="67">
        <v>4</v>
      </c>
      <c r="AR56" s="67">
        <v>3</v>
      </c>
      <c r="AS56" s="67">
        <v>4</v>
      </c>
      <c r="AT56" s="67">
        <v>3</v>
      </c>
      <c r="AU56" s="67">
        <v>5</v>
      </c>
      <c r="AV56" s="67">
        <v>3</v>
      </c>
      <c r="AW56" s="67">
        <v>3</v>
      </c>
      <c r="AX56" s="67">
        <v>6</v>
      </c>
      <c r="AY56" s="67">
        <v>3</v>
      </c>
      <c r="AZ56" s="67">
        <v>3</v>
      </c>
      <c r="BA56" s="67">
        <v>4</v>
      </c>
      <c r="BB56" s="67">
        <v>4</v>
      </c>
      <c r="BC56" s="67">
        <v>3</v>
      </c>
      <c r="BD56" s="67">
        <v>5</v>
      </c>
      <c r="BE56" s="67">
        <v>3</v>
      </c>
      <c r="BF56" s="67">
        <v>3</v>
      </c>
      <c r="BG56" s="67">
        <v>6</v>
      </c>
      <c r="BH56" s="68">
        <v>35</v>
      </c>
      <c r="BI56" s="68">
        <v>35</v>
      </c>
      <c r="BJ56" s="78">
        <f t="shared" si="16"/>
        <v>231</v>
      </c>
      <c r="BK56" s="83">
        <f t="shared" si="17"/>
        <v>80</v>
      </c>
      <c r="BL56" s="67">
        <v>1</v>
      </c>
      <c r="BM56" s="67">
        <v>1</v>
      </c>
      <c r="BN56" s="67">
        <v>1</v>
      </c>
      <c r="BO56" s="67">
        <v>1</v>
      </c>
      <c r="BP56" s="67">
        <v>1</v>
      </c>
      <c r="BQ56" s="67">
        <v>1</v>
      </c>
      <c r="BR56" s="67">
        <v>1</v>
      </c>
      <c r="BS56" s="67">
        <v>1</v>
      </c>
      <c r="BT56" s="67">
        <v>1</v>
      </c>
      <c r="BU56" s="67">
        <v>1</v>
      </c>
      <c r="BV56" s="67">
        <v>2</v>
      </c>
      <c r="BW56" s="67">
        <v>2</v>
      </c>
      <c r="BX56" s="67">
        <v>3</v>
      </c>
      <c r="BY56" s="67">
        <v>3</v>
      </c>
      <c r="BZ56" s="67">
        <v>5</v>
      </c>
      <c r="CA56" s="67">
        <v>1</v>
      </c>
      <c r="CB56" s="67">
        <v>1</v>
      </c>
      <c r="CC56" s="67">
        <v>4</v>
      </c>
      <c r="CD56" s="67">
        <v>4</v>
      </c>
      <c r="CE56" s="67">
        <v>4</v>
      </c>
      <c r="CH56" s="67">
        <v>10</v>
      </c>
      <c r="CI56" s="67">
        <v>5</v>
      </c>
      <c r="CJ56" s="67">
        <v>1</v>
      </c>
      <c r="CK56" s="67">
        <v>4</v>
      </c>
      <c r="CL56" s="67">
        <v>5</v>
      </c>
      <c r="CM56" s="67">
        <v>1</v>
      </c>
      <c r="CN56" s="67">
        <v>10</v>
      </c>
      <c r="CQ56" s="67">
        <v>5</v>
      </c>
      <c r="CR56" s="70" t="s">
        <v>891</v>
      </c>
      <c r="CS56" s="71">
        <f t="shared" si="18"/>
        <v>100</v>
      </c>
      <c r="CU56" s="73">
        <v>6</v>
      </c>
      <c r="CV56" s="73">
        <v>6</v>
      </c>
      <c r="CW56" s="73">
        <v>9</v>
      </c>
      <c r="CX56" s="73">
        <v>9</v>
      </c>
      <c r="CZ56" s="73">
        <v>2</v>
      </c>
      <c r="DA56" s="73">
        <v>2</v>
      </c>
      <c r="DB56" s="73">
        <v>4</v>
      </c>
      <c r="DC56" s="73">
        <v>9</v>
      </c>
      <c r="DD56" s="73">
        <v>10</v>
      </c>
      <c r="DE56" s="73">
        <v>5</v>
      </c>
      <c r="DF56" s="73">
        <v>3</v>
      </c>
      <c r="DG56" s="73">
        <v>3</v>
      </c>
      <c r="DH56" s="73">
        <v>2</v>
      </c>
      <c r="DJ56" s="73">
        <v>2</v>
      </c>
      <c r="DK56" s="73">
        <v>3</v>
      </c>
      <c r="DL56" s="73">
        <v>2</v>
      </c>
      <c r="DM56" s="73">
        <v>5</v>
      </c>
      <c r="DN56" s="73">
        <v>5</v>
      </c>
      <c r="DO56" s="73">
        <v>5</v>
      </c>
      <c r="DP56" s="73">
        <v>5</v>
      </c>
      <c r="DQ56" s="73">
        <v>3</v>
      </c>
      <c r="DR56" s="72" t="s">
        <v>892</v>
      </c>
      <c r="DS56" s="74">
        <f t="shared" si="19"/>
        <v>0</v>
      </c>
      <c r="DU56" s="37">
        <v>0</v>
      </c>
      <c r="DV56" s="37">
        <v>0</v>
      </c>
      <c r="DW56" s="37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7">
        <v>0</v>
      </c>
      <c r="ED56" s="37">
        <v>0</v>
      </c>
      <c r="EE56" s="37">
        <v>0</v>
      </c>
      <c r="EG56" s="37">
        <v>0</v>
      </c>
      <c r="EH56" s="37">
        <v>0</v>
      </c>
      <c r="EI56" s="37">
        <v>0</v>
      </c>
      <c r="EJ56" s="37">
        <v>0</v>
      </c>
      <c r="EK56" s="37">
        <v>0</v>
      </c>
      <c r="EL56" s="37">
        <v>0</v>
      </c>
      <c r="EM56" s="37">
        <v>0</v>
      </c>
      <c r="EN56" s="37">
        <v>0</v>
      </c>
      <c r="EO56" s="37">
        <v>0</v>
      </c>
      <c r="EP56" s="37">
        <v>0</v>
      </c>
      <c r="EQ56" s="37">
        <v>0</v>
      </c>
      <c r="ER56" s="37">
        <v>0</v>
      </c>
      <c r="ES56" s="37" t="s">
        <v>896</v>
      </c>
      <c r="ET56" s="75">
        <f t="shared" si="20"/>
        <v>51</v>
      </c>
      <c r="EU56" s="76">
        <v>1</v>
      </c>
      <c r="EV56" s="76">
        <v>1</v>
      </c>
      <c r="EW56" s="76">
        <v>1</v>
      </c>
      <c r="EX56" s="76">
        <v>1</v>
      </c>
      <c r="EY56" s="76">
        <v>1</v>
      </c>
      <c r="EZ56" s="76">
        <v>1</v>
      </c>
      <c r="FA56" s="76">
        <v>1</v>
      </c>
      <c r="FB56" s="76">
        <v>0</v>
      </c>
      <c r="FC56" s="76">
        <v>1</v>
      </c>
      <c r="FD56" s="76">
        <v>1</v>
      </c>
      <c r="FE56" s="76">
        <v>1</v>
      </c>
      <c r="FF56" s="76">
        <v>1</v>
      </c>
      <c r="FG56" s="76">
        <v>0</v>
      </c>
      <c r="FH56" s="76">
        <v>1</v>
      </c>
      <c r="FI56" s="76">
        <v>1</v>
      </c>
      <c r="FJ56" s="76">
        <v>1</v>
      </c>
      <c r="FK56" s="76">
        <v>1</v>
      </c>
      <c r="FL56" s="76">
        <v>1</v>
      </c>
      <c r="FM56" s="76">
        <v>1</v>
      </c>
      <c r="FN56" s="76">
        <v>1</v>
      </c>
      <c r="FO56" s="76">
        <v>0</v>
      </c>
      <c r="FP56" s="76">
        <v>0</v>
      </c>
      <c r="FQ56" s="76">
        <v>0</v>
      </c>
      <c r="FR56" s="76">
        <v>1</v>
      </c>
      <c r="FS56" s="76">
        <v>1</v>
      </c>
      <c r="FT56" s="76">
        <v>1</v>
      </c>
      <c r="FU56" s="76">
        <v>1</v>
      </c>
      <c r="FV56" s="76">
        <v>1</v>
      </c>
      <c r="FW56" s="76">
        <v>0</v>
      </c>
      <c r="FX56" s="76">
        <v>1</v>
      </c>
      <c r="FY56" s="76">
        <v>1</v>
      </c>
      <c r="FZ56" s="76">
        <v>1</v>
      </c>
      <c r="GA56" s="76">
        <v>2</v>
      </c>
      <c r="GB56" s="76">
        <v>2</v>
      </c>
      <c r="GC56" s="76">
        <v>2</v>
      </c>
      <c r="GD56" s="76">
        <v>0</v>
      </c>
      <c r="GE56" s="76">
        <v>0</v>
      </c>
      <c r="GF56" s="76">
        <v>0</v>
      </c>
      <c r="GG56" s="76">
        <v>0</v>
      </c>
      <c r="GH56" s="76">
        <v>1</v>
      </c>
      <c r="GI56" s="76">
        <v>1</v>
      </c>
      <c r="GJ56" s="76">
        <v>1</v>
      </c>
      <c r="GK56" s="76">
        <v>1</v>
      </c>
      <c r="GL56" s="76">
        <v>1</v>
      </c>
      <c r="GM56" s="76">
        <v>1</v>
      </c>
      <c r="GN56" s="76">
        <v>1</v>
      </c>
      <c r="GO56" s="76">
        <v>0</v>
      </c>
      <c r="GP56" s="76">
        <v>1</v>
      </c>
      <c r="GQ56" s="76">
        <v>1</v>
      </c>
      <c r="GR56" s="76">
        <v>1</v>
      </c>
      <c r="GS56" s="76">
        <v>1</v>
      </c>
      <c r="GT56" s="76">
        <v>0</v>
      </c>
      <c r="GU56" s="76">
        <v>1</v>
      </c>
      <c r="GV56" s="76">
        <v>1</v>
      </c>
      <c r="GW56" s="76">
        <v>1</v>
      </c>
      <c r="GX56" s="76">
        <v>1</v>
      </c>
      <c r="GY56" s="76">
        <v>1</v>
      </c>
      <c r="GZ56" s="76">
        <v>1</v>
      </c>
      <c r="HA56" s="76">
        <v>1</v>
      </c>
      <c r="HB56" s="76">
        <v>0</v>
      </c>
      <c r="HC56" s="76">
        <v>0</v>
      </c>
      <c r="HD56" s="76">
        <v>0</v>
      </c>
      <c r="HE56" s="76">
        <v>1</v>
      </c>
      <c r="HF56" s="77" t="s">
        <v>894</v>
      </c>
    </row>
    <row r="57" spans="1:214" ht="15.75" customHeight="1" x14ac:dyDescent="0.25">
      <c r="A57" s="31" t="s">
        <v>315</v>
      </c>
      <c r="C57" s="26">
        <v>11</v>
      </c>
      <c r="D57" s="26">
        <v>11</v>
      </c>
      <c r="H57" s="27"/>
      <c r="J57" s="86" t="s">
        <v>589</v>
      </c>
      <c r="K57" s="86"/>
      <c r="L57" s="26" t="s">
        <v>763</v>
      </c>
      <c r="M57" s="26">
        <v>1</v>
      </c>
      <c r="N57" s="32">
        <f t="shared" si="12"/>
        <v>328</v>
      </c>
      <c r="O57" s="32">
        <f t="shared" si="13"/>
        <v>153</v>
      </c>
      <c r="P57" s="55">
        <f t="shared" si="14"/>
        <v>100</v>
      </c>
      <c r="Q57" s="66">
        <v>7</v>
      </c>
      <c r="R57" s="66">
        <v>1</v>
      </c>
      <c r="S57" s="66">
        <v>10</v>
      </c>
      <c r="T57" s="66">
        <v>11</v>
      </c>
      <c r="U57" s="66">
        <v>1</v>
      </c>
      <c r="V57" s="66">
        <v>17</v>
      </c>
      <c r="W57" s="66">
        <v>3</v>
      </c>
      <c r="X57" s="66">
        <v>15</v>
      </c>
      <c r="Y57" s="66">
        <v>5</v>
      </c>
      <c r="Z57" s="66">
        <v>4</v>
      </c>
      <c r="AA57" s="66">
        <v>1</v>
      </c>
      <c r="AB57" s="66">
        <v>15</v>
      </c>
      <c r="AC57" s="66">
        <v>7</v>
      </c>
      <c r="AD57" s="66">
        <v>3</v>
      </c>
      <c r="AE57" s="56">
        <f t="shared" si="15"/>
        <v>53</v>
      </c>
      <c r="AF57" s="67">
        <v>3</v>
      </c>
      <c r="AG57" s="67">
        <v>3</v>
      </c>
      <c r="AH57" s="67">
        <v>3</v>
      </c>
      <c r="AI57" s="67">
        <v>3</v>
      </c>
      <c r="AJ57" s="67">
        <v>4</v>
      </c>
      <c r="AK57" s="67">
        <v>2</v>
      </c>
      <c r="AL57" s="67">
        <v>0</v>
      </c>
      <c r="AM57" s="67">
        <v>0</v>
      </c>
      <c r="AN57" s="67">
        <v>0</v>
      </c>
      <c r="AO57" s="67">
        <v>0</v>
      </c>
      <c r="AP57" s="67">
        <v>4</v>
      </c>
      <c r="AQ57" s="67">
        <v>4</v>
      </c>
      <c r="AR57" s="67">
        <v>3</v>
      </c>
      <c r="AS57" s="67">
        <v>4</v>
      </c>
      <c r="AT57" s="67">
        <v>3</v>
      </c>
      <c r="AU57" s="67">
        <v>0</v>
      </c>
      <c r="AV57" s="67">
        <v>0</v>
      </c>
      <c r="AW57" s="67">
        <v>0</v>
      </c>
      <c r="AX57" s="67">
        <v>0</v>
      </c>
      <c r="AY57" s="67">
        <v>3</v>
      </c>
      <c r="AZ57" s="67">
        <v>3</v>
      </c>
      <c r="BA57" s="67">
        <v>4</v>
      </c>
      <c r="BB57" s="67">
        <v>4</v>
      </c>
      <c r="BC57" s="67">
        <v>3</v>
      </c>
      <c r="BD57" s="67">
        <v>0</v>
      </c>
      <c r="BE57" s="67">
        <v>0</v>
      </c>
      <c r="BF57" s="67">
        <v>0</v>
      </c>
      <c r="BG57" s="67">
        <v>0</v>
      </c>
      <c r="BH57" s="68">
        <v>41</v>
      </c>
      <c r="BI57" s="68">
        <v>41</v>
      </c>
      <c r="BJ57" s="78">
        <f t="shared" si="16"/>
        <v>175</v>
      </c>
      <c r="BK57" s="83">
        <f t="shared" si="17"/>
        <v>11</v>
      </c>
      <c r="BL57" s="67">
        <v>0</v>
      </c>
      <c r="BM57" s="67">
        <v>1</v>
      </c>
      <c r="BN57" s="67">
        <v>1</v>
      </c>
      <c r="BO57" s="67">
        <v>1</v>
      </c>
      <c r="BP57" s="67">
        <v>1</v>
      </c>
      <c r="BQ57" s="67">
        <v>1</v>
      </c>
      <c r="BR57" s="67">
        <v>0</v>
      </c>
      <c r="BS57" s="67">
        <v>1</v>
      </c>
      <c r="BT57" s="67">
        <v>1</v>
      </c>
      <c r="BU57" s="67">
        <v>0</v>
      </c>
      <c r="BV57" s="67">
        <v>1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>
        <v>1</v>
      </c>
      <c r="CC57" s="67">
        <v>1</v>
      </c>
      <c r="CD57" s="67">
        <v>1</v>
      </c>
      <c r="CE57" s="67">
        <v>0</v>
      </c>
      <c r="CF57" s="67">
        <v>0</v>
      </c>
      <c r="CG57" s="67">
        <v>0</v>
      </c>
      <c r="CH57" s="67">
        <v>0</v>
      </c>
      <c r="CI57" s="67">
        <v>0</v>
      </c>
      <c r="CJ57" s="67">
        <v>0</v>
      </c>
      <c r="CK57" s="67">
        <v>0</v>
      </c>
      <c r="CL57" s="67">
        <v>0</v>
      </c>
      <c r="CM57" s="67">
        <v>0</v>
      </c>
      <c r="CN57" s="67">
        <v>0</v>
      </c>
      <c r="CO57" s="67">
        <v>0</v>
      </c>
      <c r="CP57" s="67">
        <v>0</v>
      </c>
      <c r="CQ57" s="67">
        <v>0</v>
      </c>
      <c r="CR57" s="70" t="s">
        <v>897</v>
      </c>
      <c r="CS57" s="71">
        <f t="shared" si="18"/>
        <v>30</v>
      </c>
      <c r="CU57" s="73">
        <v>6</v>
      </c>
      <c r="CV57" s="73">
        <v>6</v>
      </c>
      <c r="CW57" s="73">
        <v>9</v>
      </c>
      <c r="CX57" s="73">
        <v>9</v>
      </c>
      <c r="CZ57" s="73">
        <v>0</v>
      </c>
      <c r="DA57" s="73">
        <v>0</v>
      </c>
      <c r="DB57" s="73">
        <v>0</v>
      </c>
      <c r="DC57" s="73">
        <v>0</v>
      </c>
      <c r="DD57" s="73">
        <v>0</v>
      </c>
      <c r="DE57" s="73">
        <v>0</v>
      </c>
      <c r="DF57" s="73">
        <v>0</v>
      </c>
      <c r="DG57" s="73">
        <v>0</v>
      </c>
      <c r="DH57" s="73">
        <v>0</v>
      </c>
      <c r="DJ57" s="73">
        <v>0</v>
      </c>
      <c r="DK57" s="73">
        <v>0</v>
      </c>
      <c r="DL57" s="73">
        <v>0</v>
      </c>
      <c r="DM57" s="73">
        <v>0</v>
      </c>
      <c r="DN57" s="73">
        <v>0</v>
      </c>
      <c r="DO57" s="73">
        <v>0</v>
      </c>
      <c r="DP57" s="73">
        <v>0</v>
      </c>
      <c r="DQ57" s="73">
        <v>0</v>
      </c>
      <c r="DR57" s="72" t="s">
        <v>892</v>
      </c>
      <c r="DS57" s="74">
        <f t="shared" si="19"/>
        <v>74</v>
      </c>
      <c r="DU57" s="37">
        <v>5</v>
      </c>
      <c r="DV57" s="37">
        <v>5</v>
      </c>
      <c r="DW57" s="37">
        <v>3</v>
      </c>
      <c r="DX57" s="37">
        <v>2</v>
      </c>
      <c r="DY57" s="37">
        <v>2</v>
      </c>
      <c r="DZ57" s="37">
        <v>2</v>
      </c>
      <c r="EA57" s="37">
        <v>3</v>
      </c>
      <c r="EB57" s="37">
        <v>6</v>
      </c>
      <c r="EC57" s="37">
        <v>3</v>
      </c>
      <c r="ED57" s="37">
        <v>4</v>
      </c>
      <c r="EE57" s="37">
        <v>5</v>
      </c>
      <c r="EG57" s="37">
        <v>3</v>
      </c>
      <c r="EH57" s="37">
        <v>2</v>
      </c>
      <c r="EI57" s="37">
        <v>1</v>
      </c>
      <c r="EJ57" s="37">
        <v>2</v>
      </c>
      <c r="EK57" s="37">
        <v>2</v>
      </c>
      <c r="EL57" s="37">
        <v>6</v>
      </c>
      <c r="EM57" s="37">
        <v>0</v>
      </c>
      <c r="EN57" s="37">
        <v>8</v>
      </c>
      <c r="EO57" s="37">
        <v>3</v>
      </c>
      <c r="EP57" s="37">
        <v>4</v>
      </c>
      <c r="EQ57" s="37">
        <v>3</v>
      </c>
      <c r="ER57" s="37">
        <v>0</v>
      </c>
      <c r="ES57" s="37" t="s">
        <v>896</v>
      </c>
      <c r="ET57" s="75">
        <f t="shared" si="20"/>
        <v>60</v>
      </c>
      <c r="EU57" s="76">
        <v>1</v>
      </c>
      <c r="EV57" s="76">
        <v>1</v>
      </c>
      <c r="EW57" s="76">
        <v>1</v>
      </c>
      <c r="EX57" s="76">
        <v>1</v>
      </c>
      <c r="EY57" s="76">
        <v>1</v>
      </c>
      <c r="EZ57" s="76">
        <v>1</v>
      </c>
      <c r="FA57" s="76">
        <v>1</v>
      </c>
      <c r="FB57" s="76">
        <v>1</v>
      </c>
      <c r="FC57" s="76">
        <v>1</v>
      </c>
      <c r="FD57" s="76">
        <v>1</v>
      </c>
      <c r="FE57" s="76">
        <v>1</v>
      </c>
      <c r="FF57" s="76">
        <v>1</v>
      </c>
      <c r="FG57" s="76">
        <v>1</v>
      </c>
      <c r="FH57" s="76">
        <v>1</v>
      </c>
      <c r="FI57" s="76">
        <v>1</v>
      </c>
      <c r="FJ57" s="76">
        <v>1</v>
      </c>
      <c r="FK57" s="76">
        <v>1</v>
      </c>
      <c r="FL57" s="76">
        <v>1</v>
      </c>
      <c r="FM57" s="76">
        <v>1</v>
      </c>
      <c r="FN57" s="76">
        <v>1</v>
      </c>
      <c r="FO57" s="76">
        <v>1</v>
      </c>
      <c r="FP57" s="76">
        <v>0</v>
      </c>
      <c r="FQ57" s="76">
        <v>1</v>
      </c>
      <c r="FR57" s="76">
        <v>1</v>
      </c>
      <c r="FS57" s="76">
        <v>1</v>
      </c>
      <c r="FT57" s="76">
        <v>1</v>
      </c>
      <c r="FU57" s="76">
        <v>1</v>
      </c>
      <c r="FV57" s="76">
        <v>0</v>
      </c>
      <c r="FW57" s="76">
        <v>1</v>
      </c>
      <c r="FX57" s="76">
        <v>1</v>
      </c>
      <c r="FY57" s="76">
        <v>1</v>
      </c>
      <c r="FZ57" s="76">
        <v>1</v>
      </c>
      <c r="GA57" s="76">
        <v>2</v>
      </c>
      <c r="GB57" s="76">
        <v>2</v>
      </c>
      <c r="GC57" s="76">
        <v>2</v>
      </c>
      <c r="GD57" s="76">
        <v>2</v>
      </c>
      <c r="GE57" s="76">
        <v>2</v>
      </c>
      <c r="GF57" s="76">
        <v>2</v>
      </c>
      <c r="GG57" s="76">
        <v>2</v>
      </c>
      <c r="GH57" s="76">
        <v>1</v>
      </c>
      <c r="GI57" s="76">
        <v>1</v>
      </c>
      <c r="GJ57" s="76">
        <v>1</v>
      </c>
      <c r="GK57" s="76">
        <v>1</v>
      </c>
      <c r="GL57" s="76">
        <v>1</v>
      </c>
      <c r="GM57" s="76">
        <v>0</v>
      </c>
      <c r="GN57" s="76">
        <v>0</v>
      </c>
      <c r="GO57" s="76">
        <v>1</v>
      </c>
      <c r="GP57" s="76">
        <v>1</v>
      </c>
      <c r="GQ57" s="76">
        <v>1</v>
      </c>
      <c r="GR57" s="76">
        <v>0</v>
      </c>
      <c r="GS57" s="76">
        <v>0</v>
      </c>
      <c r="GT57" s="76">
        <v>1</v>
      </c>
      <c r="GU57" s="76">
        <v>0</v>
      </c>
      <c r="GV57" s="76">
        <v>0</v>
      </c>
      <c r="GW57" s="76">
        <v>0</v>
      </c>
      <c r="GX57" s="76">
        <v>1</v>
      </c>
      <c r="GY57" s="76">
        <v>1</v>
      </c>
      <c r="GZ57" s="76">
        <v>1</v>
      </c>
      <c r="HA57" s="76">
        <v>1</v>
      </c>
      <c r="HB57" s="76">
        <v>1</v>
      </c>
      <c r="HC57" s="76">
        <v>1</v>
      </c>
      <c r="HD57" s="76">
        <v>1</v>
      </c>
      <c r="HE57" s="76">
        <v>0</v>
      </c>
      <c r="HF57" s="77" t="s">
        <v>894</v>
      </c>
    </row>
    <row r="58" spans="1:214" ht="15.75" customHeight="1" x14ac:dyDescent="0.25">
      <c r="A58" s="31" t="s">
        <v>491</v>
      </c>
      <c r="C58" s="26">
        <v>11</v>
      </c>
      <c r="D58" s="26">
        <v>11</v>
      </c>
      <c r="E58" s="38"/>
      <c r="H58" s="27"/>
      <c r="J58" s="86" t="s">
        <v>590</v>
      </c>
      <c r="K58" s="86"/>
      <c r="L58" s="26" t="s">
        <v>763</v>
      </c>
      <c r="M58" s="26">
        <v>1</v>
      </c>
      <c r="N58" s="32">
        <f t="shared" si="12"/>
        <v>316</v>
      </c>
      <c r="O58" s="32">
        <f t="shared" si="13"/>
        <v>128</v>
      </c>
      <c r="P58" s="55">
        <f t="shared" si="14"/>
        <v>75</v>
      </c>
      <c r="Q58" s="66">
        <v>7</v>
      </c>
      <c r="R58" s="66">
        <v>1</v>
      </c>
      <c r="S58" s="66">
        <v>10</v>
      </c>
      <c r="T58" s="66">
        <v>11</v>
      </c>
      <c r="U58" s="66">
        <v>1</v>
      </c>
      <c r="V58" s="66">
        <v>17</v>
      </c>
      <c r="W58" s="66">
        <v>3</v>
      </c>
      <c r="X58" s="66">
        <v>15</v>
      </c>
      <c r="Y58" s="66">
        <v>5</v>
      </c>
      <c r="Z58" s="66">
        <v>4</v>
      </c>
      <c r="AA58" s="66">
        <v>1</v>
      </c>
      <c r="AB58" s="66">
        <v>0</v>
      </c>
      <c r="AC58" s="66">
        <v>0</v>
      </c>
      <c r="AD58" s="66">
        <v>0</v>
      </c>
      <c r="AE58" s="56">
        <f t="shared" si="15"/>
        <v>53</v>
      </c>
      <c r="AF58" s="67">
        <v>3</v>
      </c>
      <c r="AG58" s="67">
        <v>3</v>
      </c>
      <c r="AH58" s="67">
        <v>3</v>
      </c>
      <c r="AI58" s="67">
        <v>3</v>
      </c>
      <c r="AJ58" s="67">
        <v>4</v>
      </c>
      <c r="AK58" s="67">
        <v>2</v>
      </c>
      <c r="AL58" s="67">
        <v>0</v>
      </c>
      <c r="AM58" s="67">
        <v>0</v>
      </c>
      <c r="AN58" s="67">
        <v>0</v>
      </c>
      <c r="AO58" s="67">
        <v>0</v>
      </c>
      <c r="AP58" s="67">
        <v>4</v>
      </c>
      <c r="AQ58" s="67">
        <v>4</v>
      </c>
      <c r="AR58" s="67">
        <v>3</v>
      </c>
      <c r="AS58" s="67">
        <v>4</v>
      </c>
      <c r="AT58" s="67">
        <v>3</v>
      </c>
      <c r="AU58" s="67">
        <v>0</v>
      </c>
      <c r="AV58" s="67">
        <v>0</v>
      </c>
      <c r="AW58" s="67">
        <v>0</v>
      </c>
      <c r="AX58" s="67">
        <v>0</v>
      </c>
      <c r="AY58" s="67">
        <v>3</v>
      </c>
      <c r="AZ58" s="67">
        <v>3</v>
      </c>
      <c r="BA58" s="67">
        <v>4</v>
      </c>
      <c r="BB58" s="67">
        <v>4</v>
      </c>
      <c r="BC58" s="67">
        <v>3</v>
      </c>
      <c r="BD58" s="67">
        <v>0</v>
      </c>
      <c r="BE58" s="67">
        <v>0</v>
      </c>
      <c r="BF58" s="67">
        <v>0</v>
      </c>
      <c r="BG58" s="67">
        <v>0</v>
      </c>
      <c r="BH58" s="68">
        <v>24</v>
      </c>
      <c r="BI58" s="68">
        <v>24</v>
      </c>
      <c r="BJ58" s="78">
        <f t="shared" si="16"/>
        <v>188</v>
      </c>
      <c r="BK58" s="83">
        <f t="shared" si="17"/>
        <v>25</v>
      </c>
      <c r="BL58" s="67">
        <v>1</v>
      </c>
      <c r="BM58" s="67">
        <v>1</v>
      </c>
      <c r="BN58" s="67">
        <v>1</v>
      </c>
      <c r="BO58" s="67">
        <v>1</v>
      </c>
      <c r="BP58" s="67">
        <v>1</v>
      </c>
      <c r="BQ58" s="67">
        <v>1</v>
      </c>
      <c r="BR58" s="67">
        <v>1</v>
      </c>
      <c r="BT58" s="67">
        <v>1</v>
      </c>
      <c r="BU58" s="67">
        <v>1</v>
      </c>
      <c r="BV58" s="67">
        <v>2</v>
      </c>
      <c r="BW58" s="67">
        <v>2</v>
      </c>
      <c r="BZ58" s="67">
        <v>5</v>
      </c>
      <c r="CA58" s="67">
        <v>1</v>
      </c>
      <c r="CB58" s="67">
        <v>1</v>
      </c>
      <c r="CG58" s="67">
        <v>5</v>
      </c>
      <c r="CR58" s="70" t="s">
        <v>891</v>
      </c>
      <c r="CS58" s="71">
        <f t="shared" si="18"/>
        <v>100</v>
      </c>
      <c r="CU58" s="73">
        <v>6</v>
      </c>
      <c r="CV58" s="73">
        <v>6</v>
      </c>
      <c r="CW58" s="73">
        <v>9</v>
      </c>
      <c r="CX58" s="73">
        <v>9</v>
      </c>
      <c r="CZ58" s="73">
        <v>2</v>
      </c>
      <c r="DA58" s="73">
        <v>2</v>
      </c>
      <c r="DB58" s="73">
        <v>4</v>
      </c>
      <c r="DC58" s="73">
        <v>9</v>
      </c>
      <c r="DD58" s="73">
        <v>10</v>
      </c>
      <c r="DE58" s="73">
        <v>5</v>
      </c>
      <c r="DF58" s="73">
        <v>3</v>
      </c>
      <c r="DG58" s="73">
        <v>3</v>
      </c>
      <c r="DH58" s="73">
        <v>2</v>
      </c>
      <c r="DJ58" s="73">
        <v>2</v>
      </c>
      <c r="DK58" s="73">
        <v>3</v>
      </c>
      <c r="DL58" s="73">
        <v>2</v>
      </c>
      <c r="DM58" s="73">
        <v>5</v>
      </c>
      <c r="DN58" s="73">
        <v>5</v>
      </c>
      <c r="DO58" s="73">
        <v>5</v>
      </c>
      <c r="DP58" s="73">
        <v>5</v>
      </c>
      <c r="DQ58" s="73">
        <v>3</v>
      </c>
      <c r="DR58" s="72" t="s">
        <v>892</v>
      </c>
      <c r="DS58" s="74">
        <f t="shared" si="19"/>
        <v>0</v>
      </c>
      <c r="ES58" s="37" t="s">
        <v>893</v>
      </c>
      <c r="ET58" s="75">
        <f t="shared" si="20"/>
        <v>63</v>
      </c>
      <c r="EU58" s="76">
        <v>1</v>
      </c>
      <c r="EV58" s="76">
        <v>1</v>
      </c>
      <c r="EW58" s="76">
        <v>1</v>
      </c>
      <c r="EX58" s="76">
        <v>1</v>
      </c>
      <c r="EY58" s="76">
        <v>1</v>
      </c>
      <c r="EZ58" s="76">
        <v>1</v>
      </c>
      <c r="FA58" s="76">
        <v>1</v>
      </c>
      <c r="FB58" s="76">
        <v>1</v>
      </c>
      <c r="FC58" s="76">
        <v>1</v>
      </c>
      <c r="FD58" s="76">
        <v>0</v>
      </c>
      <c r="FE58" s="76">
        <v>0</v>
      </c>
      <c r="FF58" s="76">
        <v>0</v>
      </c>
      <c r="FG58" s="76">
        <v>0</v>
      </c>
      <c r="FH58" s="76">
        <v>0</v>
      </c>
      <c r="FI58" s="76">
        <v>0</v>
      </c>
      <c r="FJ58" s="76">
        <v>0</v>
      </c>
      <c r="FK58" s="76">
        <v>1</v>
      </c>
      <c r="FL58" s="76">
        <v>1</v>
      </c>
      <c r="FM58" s="76">
        <v>1</v>
      </c>
      <c r="FN58" s="76">
        <v>1</v>
      </c>
      <c r="FO58" s="76">
        <v>1</v>
      </c>
      <c r="FP58" s="76">
        <v>1</v>
      </c>
      <c r="FQ58" s="76">
        <v>1</v>
      </c>
      <c r="FR58" s="76">
        <v>1</v>
      </c>
      <c r="FS58" s="76">
        <v>1</v>
      </c>
      <c r="FT58" s="76">
        <v>1</v>
      </c>
      <c r="FU58" s="76">
        <v>1</v>
      </c>
      <c r="FV58" s="76">
        <v>1</v>
      </c>
      <c r="FW58" s="76">
        <v>1</v>
      </c>
      <c r="FX58" s="76">
        <v>1</v>
      </c>
      <c r="FY58" s="76">
        <v>1</v>
      </c>
      <c r="FZ58" s="76">
        <v>1</v>
      </c>
      <c r="GA58" s="76">
        <v>2</v>
      </c>
      <c r="GB58" s="76">
        <v>2</v>
      </c>
      <c r="GC58" s="76">
        <v>2</v>
      </c>
      <c r="GD58" s="76">
        <v>2</v>
      </c>
      <c r="GE58" s="76">
        <v>2</v>
      </c>
      <c r="GF58" s="76">
        <v>2</v>
      </c>
      <c r="GG58" s="76">
        <v>2</v>
      </c>
      <c r="GH58" s="76">
        <v>1</v>
      </c>
      <c r="GI58" s="76">
        <v>1</v>
      </c>
      <c r="GJ58" s="76">
        <v>1</v>
      </c>
      <c r="GK58" s="76">
        <v>1</v>
      </c>
      <c r="GL58" s="76">
        <v>1</v>
      </c>
      <c r="GM58" s="76">
        <v>1</v>
      </c>
      <c r="GN58" s="76">
        <v>1</v>
      </c>
      <c r="GO58" s="76">
        <v>1</v>
      </c>
      <c r="GP58" s="76">
        <v>1</v>
      </c>
      <c r="GQ58" s="76">
        <v>1</v>
      </c>
      <c r="GR58" s="76">
        <v>1</v>
      </c>
      <c r="GS58" s="76">
        <v>1</v>
      </c>
      <c r="GT58" s="76">
        <v>1</v>
      </c>
      <c r="GU58" s="76">
        <v>1</v>
      </c>
      <c r="GV58" s="76">
        <v>1</v>
      </c>
      <c r="GW58" s="76">
        <v>1</v>
      </c>
      <c r="GX58" s="76">
        <v>1</v>
      </c>
      <c r="GY58" s="76">
        <v>1</v>
      </c>
      <c r="GZ58" s="76">
        <v>1</v>
      </c>
      <c r="HA58" s="76">
        <v>1</v>
      </c>
      <c r="HB58" s="76">
        <v>1</v>
      </c>
      <c r="HC58" s="76">
        <v>1</v>
      </c>
      <c r="HD58" s="76">
        <v>1</v>
      </c>
      <c r="HE58" s="76">
        <v>1</v>
      </c>
      <c r="HF58" s="77" t="s">
        <v>894</v>
      </c>
    </row>
    <row r="59" spans="1:214" ht="15.75" customHeight="1" x14ac:dyDescent="0.25">
      <c r="A59" s="31" t="s">
        <v>10</v>
      </c>
      <c r="C59" s="26">
        <v>11</v>
      </c>
      <c r="D59" s="26">
        <v>11</v>
      </c>
      <c r="H59" s="27"/>
      <c r="J59" s="86" t="s">
        <v>598</v>
      </c>
      <c r="K59" s="86"/>
      <c r="L59" s="26" t="s">
        <v>763</v>
      </c>
      <c r="M59" s="26">
        <v>1</v>
      </c>
      <c r="N59" s="32">
        <f t="shared" si="12"/>
        <v>304</v>
      </c>
      <c r="O59" s="32">
        <f t="shared" si="13"/>
        <v>82</v>
      </c>
      <c r="P59" s="55">
        <f t="shared" si="14"/>
        <v>50</v>
      </c>
      <c r="Q59" s="66">
        <v>7</v>
      </c>
      <c r="R59" s="66">
        <v>1</v>
      </c>
      <c r="S59" s="66">
        <v>10</v>
      </c>
      <c r="T59" s="66">
        <v>11</v>
      </c>
      <c r="U59" s="66">
        <v>1</v>
      </c>
      <c r="V59" s="66">
        <v>17</v>
      </c>
      <c r="W59" s="66">
        <v>3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56">
        <f t="shared" si="15"/>
        <v>32</v>
      </c>
      <c r="AF59" s="67">
        <v>3</v>
      </c>
      <c r="AG59" s="67">
        <v>3</v>
      </c>
      <c r="AH59" s="67">
        <v>0</v>
      </c>
      <c r="AI59" s="67">
        <v>0</v>
      </c>
      <c r="AJ59" s="67">
        <v>4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4</v>
      </c>
      <c r="AQ59" s="67">
        <v>4</v>
      </c>
      <c r="AR59" s="67">
        <v>0</v>
      </c>
      <c r="AS59" s="67">
        <v>4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3</v>
      </c>
      <c r="AZ59" s="67">
        <v>3</v>
      </c>
      <c r="BA59" s="67">
        <v>0</v>
      </c>
      <c r="BB59" s="67">
        <v>4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8">
        <v>62</v>
      </c>
      <c r="BI59" s="68">
        <v>62</v>
      </c>
      <c r="BJ59" s="78">
        <f t="shared" si="16"/>
        <v>222</v>
      </c>
      <c r="BK59" s="83">
        <f t="shared" si="17"/>
        <v>51</v>
      </c>
      <c r="BL59" s="67">
        <v>1</v>
      </c>
      <c r="BM59" s="67">
        <v>1</v>
      </c>
      <c r="BN59" s="67">
        <v>1</v>
      </c>
      <c r="BO59" s="67">
        <v>1</v>
      </c>
      <c r="BP59" s="67">
        <v>1</v>
      </c>
      <c r="BQ59" s="67">
        <v>1</v>
      </c>
      <c r="BR59" s="67">
        <v>1</v>
      </c>
      <c r="BS59" s="67">
        <v>1</v>
      </c>
      <c r="BT59" s="67">
        <v>1</v>
      </c>
      <c r="BU59" s="67">
        <v>1</v>
      </c>
      <c r="BV59" s="67">
        <v>2</v>
      </c>
      <c r="BW59" s="67">
        <v>2</v>
      </c>
      <c r="BX59" s="67">
        <v>3</v>
      </c>
      <c r="BY59" s="67">
        <v>0</v>
      </c>
      <c r="BZ59" s="67">
        <v>0</v>
      </c>
      <c r="CA59" s="67">
        <v>0</v>
      </c>
      <c r="CB59" s="67">
        <v>1</v>
      </c>
      <c r="CC59" s="67">
        <v>0</v>
      </c>
      <c r="CD59" s="67">
        <v>0</v>
      </c>
      <c r="CE59" s="67">
        <v>0</v>
      </c>
      <c r="CF59" s="67">
        <v>0</v>
      </c>
      <c r="CG59" s="67">
        <v>2</v>
      </c>
      <c r="CH59" s="67">
        <v>0</v>
      </c>
      <c r="CI59" s="67">
        <v>0</v>
      </c>
      <c r="CJ59" s="67">
        <v>1</v>
      </c>
      <c r="CK59" s="67">
        <v>4</v>
      </c>
      <c r="CL59" s="67">
        <v>5</v>
      </c>
      <c r="CM59" s="67">
        <v>2</v>
      </c>
      <c r="CN59" s="67">
        <v>10</v>
      </c>
      <c r="CO59" s="67">
        <v>1</v>
      </c>
      <c r="CP59" s="67">
        <v>3</v>
      </c>
      <c r="CQ59" s="67">
        <v>5</v>
      </c>
      <c r="CR59" s="70" t="s">
        <v>897</v>
      </c>
      <c r="CS59" s="71">
        <f t="shared" si="18"/>
        <v>74</v>
      </c>
      <c r="CU59" s="73">
        <v>0</v>
      </c>
      <c r="CV59" s="73">
        <v>3</v>
      </c>
      <c r="CW59" s="73">
        <v>3</v>
      </c>
      <c r="CX59" s="73">
        <v>0</v>
      </c>
      <c r="CZ59" s="73">
        <v>2</v>
      </c>
      <c r="DA59" s="73">
        <v>2</v>
      </c>
      <c r="DB59" s="73">
        <v>4</v>
      </c>
      <c r="DC59" s="73">
        <v>9</v>
      </c>
      <c r="DD59" s="73">
        <v>10</v>
      </c>
      <c r="DE59" s="73">
        <v>5</v>
      </c>
      <c r="DF59" s="73">
        <v>3</v>
      </c>
      <c r="DG59" s="73">
        <v>3</v>
      </c>
      <c r="DH59" s="73">
        <v>0</v>
      </c>
      <c r="DJ59" s="73">
        <v>2</v>
      </c>
      <c r="DK59" s="73">
        <v>3</v>
      </c>
      <c r="DL59" s="73">
        <v>2</v>
      </c>
      <c r="DM59" s="73">
        <v>5</v>
      </c>
      <c r="DN59" s="73">
        <v>5</v>
      </c>
      <c r="DO59" s="73">
        <v>5</v>
      </c>
      <c r="DP59" s="73">
        <v>5</v>
      </c>
      <c r="DQ59" s="73">
        <v>3</v>
      </c>
      <c r="DR59" s="72" t="s">
        <v>899</v>
      </c>
      <c r="DS59" s="74">
        <f t="shared" si="19"/>
        <v>61</v>
      </c>
      <c r="DU59" s="37">
        <v>5</v>
      </c>
      <c r="DV59" s="37">
        <v>5</v>
      </c>
      <c r="DW59" s="37">
        <v>2</v>
      </c>
      <c r="DX59" s="37">
        <v>1</v>
      </c>
      <c r="DY59" s="37">
        <v>2</v>
      </c>
      <c r="DZ59" s="37">
        <v>1</v>
      </c>
      <c r="EA59" s="37">
        <v>1</v>
      </c>
      <c r="EB59" s="37">
        <v>6</v>
      </c>
      <c r="EC59" s="37">
        <v>0</v>
      </c>
      <c r="ED59" s="37">
        <v>4</v>
      </c>
      <c r="EE59" s="37">
        <v>1</v>
      </c>
      <c r="EG59" s="37">
        <v>3</v>
      </c>
      <c r="EH59" s="37">
        <v>2</v>
      </c>
      <c r="EI59" s="37">
        <v>1</v>
      </c>
      <c r="EJ59" s="37">
        <v>2</v>
      </c>
      <c r="EK59" s="37">
        <v>2</v>
      </c>
      <c r="EL59" s="37">
        <v>6</v>
      </c>
      <c r="EM59" s="37">
        <v>0</v>
      </c>
      <c r="EN59" s="37">
        <v>8</v>
      </c>
      <c r="EO59" s="37">
        <v>3</v>
      </c>
      <c r="EP59" s="37">
        <v>4</v>
      </c>
      <c r="EQ59" s="37">
        <v>2</v>
      </c>
      <c r="ER59" s="37">
        <v>0</v>
      </c>
      <c r="ES59" s="37" t="s">
        <v>898</v>
      </c>
      <c r="ET59" s="75">
        <f t="shared" si="20"/>
        <v>36</v>
      </c>
      <c r="EU59" s="76">
        <v>1</v>
      </c>
      <c r="EV59" s="76">
        <v>1</v>
      </c>
      <c r="EW59" s="76">
        <v>1</v>
      </c>
      <c r="EX59" s="76">
        <v>1</v>
      </c>
      <c r="EY59" s="76">
        <v>1</v>
      </c>
      <c r="EZ59" s="76">
        <v>1</v>
      </c>
      <c r="FA59" s="76">
        <v>1</v>
      </c>
      <c r="FB59" s="76">
        <v>0</v>
      </c>
      <c r="FC59" s="76">
        <v>1</v>
      </c>
      <c r="FD59" s="76">
        <v>0</v>
      </c>
      <c r="FE59" s="76">
        <v>0</v>
      </c>
      <c r="FF59" s="76">
        <v>0</v>
      </c>
      <c r="FG59" s="76">
        <v>1</v>
      </c>
      <c r="FH59" s="76">
        <v>0</v>
      </c>
      <c r="FI59" s="76">
        <v>0</v>
      </c>
      <c r="FJ59" s="76">
        <v>0</v>
      </c>
      <c r="FK59" s="76">
        <v>1</v>
      </c>
      <c r="FL59" s="76">
        <v>1</v>
      </c>
      <c r="FM59" s="76">
        <v>1</v>
      </c>
      <c r="FN59" s="76">
        <v>1</v>
      </c>
      <c r="FO59" s="76">
        <v>0</v>
      </c>
      <c r="FP59" s="76">
        <v>0</v>
      </c>
      <c r="FQ59" s="76">
        <v>0</v>
      </c>
      <c r="FR59" s="76">
        <v>0</v>
      </c>
      <c r="FS59" s="76">
        <v>1</v>
      </c>
      <c r="FT59" s="76">
        <v>1</v>
      </c>
      <c r="FU59" s="76">
        <v>1</v>
      </c>
      <c r="FV59" s="76">
        <v>1</v>
      </c>
      <c r="FW59" s="76">
        <v>0</v>
      </c>
      <c r="FX59" s="76">
        <v>0</v>
      </c>
      <c r="FY59" s="76">
        <v>0</v>
      </c>
      <c r="FZ59" s="76">
        <v>0</v>
      </c>
      <c r="GA59" s="76">
        <v>0</v>
      </c>
      <c r="GB59" s="76">
        <v>0</v>
      </c>
      <c r="GC59" s="76">
        <v>0</v>
      </c>
      <c r="GD59" s="76">
        <v>0</v>
      </c>
      <c r="GE59" s="76">
        <v>0</v>
      </c>
      <c r="GF59" s="76">
        <v>0</v>
      </c>
      <c r="GG59" s="76">
        <v>0</v>
      </c>
      <c r="GH59" s="76">
        <v>1</v>
      </c>
      <c r="GI59" s="76">
        <v>1</v>
      </c>
      <c r="GJ59" s="76">
        <v>1</v>
      </c>
      <c r="GK59" s="76">
        <v>1</v>
      </c>
      <c r="GL59" s="76">
        <v>1</v>
      </c>
      <c r="GM59" s="76">
        <v>1</v>
      </c>
      <c r="GN59" s="76">
        <v>1</v>
      </c>
      <c r="GO59" s="76">
        <v>0</v>
      </c>
      <c r="GP59" s="76">
        <v>1</v>
      </c>
      <c r="GQ59" s="76">
        <v>1</v>
      </c>
      <c r="GR59" s="76">
        <v>1</v>
      </c>
      <c r="GS59" s="76">
        <v>1</v>
      </c>
      <c r="GT59" s="76">
        <v>0</v>
      </c>
      <c r="GU59" s="76">
        <v>1</v>
      </c>
      <c r="GV59" s="76">
        <v>1</v>
      </c>
      <c r="GW59" s="76">
        <v>1</v>
      </c>
      <c r="GX59" s="76">
        <v>1</v>
      </c>
      <c r="GY59" s="76">
        <v>1</v>
      </c>
      <c r="GZ59" s="76">
        <v>1</v>
      </c>
      <c r="HA59" s="76">
        <v>1</v>
      </c>
      <c r="HB59" s="76">
        <v>0</v>
      </c>
      <c r="HC59" s="76">
        <v>0</v>
      </c>
      <c r="HD59" s="76">
        <v>0</v>
      </c>
      <c r="HE59" s="76">
        <v>1</v>
      </c>
      <c r="HF59" s="77" t="s">
        <v>894</v>
      </c>
    </row>
    <row r="60" spans="1:214" ht="15.75" customHeight="1" x14ac:dyDescent="0.25">
      <c r="A60" s="31" t="s">
        <v>8</v>
      </c>
      <c r="C60" s="26">
        <v>11</v>
      </c>
      <c r="D60" s="26">
        <v>11</v>
      </c>
      <c r="H60" s="27"/>
      <c r="J60" s="86" t="s">
        <v>612</v>
      </c>
      <c r="K60" s="86"/>
      <c r="L60" s="26" t="s">
        <v>763</v>
      </c>
      <c r="M60" s="26">
        <v>2</v>
      </c>
      <c r="N60" s="32">
        <f t="shared" si="12"/>
        <v>258</v>
      </c>
      <c r="O60" s="32">
        <f t="shared" si="13"/>
        <v>49</v>
      </c>
      <c r="P60" s="55">
        <f t="shared" si="14"/>
        <v>49</v>
      </c>
      <c r="Q60" s="66">
        <v>7</v>
      </c>
      <c r="R60" s="66">
        <v>1</v>
      </c>
      <c r="S60" s="66">
        <v>10</v>
      </c>
      <c r="T60" s="66">
        <v>11</v>
      </c>
      <c r="U60" s="66">
        <v>0</v>
      </c>
      <c r="V60" s="66">
        <v>17</v>
      </c>
      <c r="W60" s="66">
        <v>3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56">
        <f t="shared" si="15"/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8">
        <v>49</v>
      </c>
      <c r="BI60" s="68">
        <v>49</v>
      </c>
      <c r="BJ60" s="78">
        <f t="shared" si="16"/>
        <v>209</v>
      </c>
      <c r="BK60" s="83">
        <f t="shared" si="17"/>
        <v>37</v>
      </c>
      <c r="BL60" s="67">
        <v>0</v>
      </c>
      <c r="BM60" s="67">
        <v>1</v>
      </c>
      <c r="BN60" s="67">
        <v>1</v>
      </c>
      <c r="BO60" s="67">
        <v>1</v>
      </c>
      <c r="BP60" s="67">
        <v>1</v>
      </c>
      <c r="BQ60" s="67">
        <v>1</v>
      </c>
      <c r="BR60" s="67">
        <v>0</v>
      </c>
      <c r="BS60" s="67">
        <v>1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0</v>
      </c>
      <c r="CG60" s="67">
        <v>0</v>
      </c>
      <c r="CH60" s="67">
        <v>0</v>
      </c>
      <c r="CI60" s="67">
        <v>0</v>
      </c>
      <c r="CJ60" s="67">
        <v>1</v>
      </c>
      <c r="CK60" s="67">
        <v>4</v>
      </c>
      <c r="CL60" s="67">
        <v>5</v>
      </c>
      <c r="CM60" s="67">
        <v>2</v>
      </c>
      <c r="CN60" s="67">
        <v>10</v>
      </c>
      <c r="CO60" s="67">
        <v>1</v>
      </c>
      <c r="CP60" s="67">
        <v>3</v>
      </c>
      <c r="CQ60" s="67">
        <v>5</v>
      </c>
      <c r="CR60" s="70" t="s">
        <v>897</v>
      </c>
      <c r="CS60" s="71">
        <f t="shared" si="18"/>
        <v>69</v>
      </c>
      <c r="CU60" s="73">
        <v>6</v>
      </c>
      <c r="CV60" s="73">
        <v>0</v>
      </c>
      <c r="CW60" s="73">
        <v>0</v>
      </c>
      <c r="CX60" s="73">
        <v>0</v>
      </c>
      <c r="CZ60" s="71">
        <v>2</v>
      </c>
      <c r="DA60" s="71">
        <v>2</v>
      </c>
      <c r="DB60" s="71">
        <v>4</v>
      </c>
      <c r="DC60" s="71">
        <v>9</v>
      </c>
      <c r="DD60" s="71">
        <v>10</v>
      </c>
      <c r="DE60" s="71">
        <v>5</v>
      </c>
      <c r="DF60" s="71">
        <v>3</v>
      </c>
      <c r="DG60" s="71">
        <v>3</v>
      </c>
      <c r="DH60" s="71">
        <v>0</v>
      </c>
      <c r="DJ60" s="73">
        <v>2</v>
      </c>
      <c r="DK60" s="73">
        <v>3</v>
      </c>
      <c r="DL60" s="73">
        <v>2</v>
      </c>
      <c r="DM60" s="73">
        <v>5</v>
      </c>
      <c r="DN60" s="73">
        <v>5</v>
      </c>
      <c r="DO60" s="73">
        <v>5</v>
      </c>
      <c r="DP60" s="73">
        <v>3</v>
      </c>
      <c r="DQ60" s="73">
        <v>0</v>
      </c>
      <c r="DR60" s="72" t="s">
        <v>892</v>
      </c>
      <c r="DS60" s="74">
        <f t="shared" si="19"/>
        <v>58</v>
      </c>
      <c r="DU60" s="37">
        <v>5</v>
      </c>
      <c r="DV60" s="37">
        <v>5</v>
      </c>
      <c r="DW60" s="37">
        <v>1</v>
      </c>
      <c r="DX60" s="37">
        <v>1</v>
      </c>
      <c r="DY60" s="37">
        <v>2</v>
      </c>
      <c r="DZ60" s="37">
        <v>1</v>
      </c>
      <c r="EA60" s="37">
        <v>3</v>
      </c>
      <c r="EB60" s="37">
        <v>5</v>
      </c>
      <c r="EC60" s="37">
        <v>0</v>
      </c>
      <c r="ED60" s="37">
        <v>3</v>
      </c>
      <c r="EE60" s="37">
        <v>1</v>
      </c>
      <c r="EG60" s="37">
        <v>3</v>
      </c>
      <c r="EH60" s="37">
        <v>2</v>
      </c>
      <c r="EI60" s="37">
        <v>1</v>
      </c>
      <c r="EJ60" s="37">
        <v>2</v>
      </c>
      <c r="EK60" s="37">
        <v>2</v>
      </c>
      <c r="EL60" s="37">
        <v>4</v>
      </c>
      <c r="EM60" s="37">
        <v>0</v>
      </c>
      <c r="EN60" s="37">
        <v>8</v>
      </c>
      <c r="EO60" s="37">
        <v>3</v>
      </c>
      <c r="EP60" s="37">
        <v>4</v>
      </c>
      <c r="EQ60" s="37">
        <v>2</v>
      </c>
      <c r="ER60" s="37">
        <v>0</v>
      </c>
      <c r="ES60" s="37" t="s">
        <v>898</v>
      </c>
      <c r="ET60" s="75">
        <f t="shared" si="20"/>
        <v>45</v>
      </c>
      <c r="EU60" s="76">
        <v>1</v>
      </c>
      <c r="EV60" s="76">
        <v>1</v>
      </c>
      <c r="EW60" s="76">
        <v>1</v>
      </c>
      <c r="EX60" s="76">
        <v>1</v>
      </c>
      <c r="EY60" s="76">
        <v>1</v>
      </c>
      <c r="EZ60" s="76">
        <v>1</v>
      </c>
      <c r="FA60" s="76">
        <v>1</v>
      </c>
      <c r="FB60" s="76">
        <v>1</v>
      </c>
      <c r="FC60" s="76">
        <v>1</v>
      </c>
      <c r="FD60" s="76">
        <v>0</v>
      </c>
      <c r="FE60" s="76">
        <v>0</v>
      </c>
      <c r="FF60" s="76">
        <v>0</v>
      </c>
      <c r="FG60" s="76">
        <v>0</v>
      </c>
      <c r="FH60" s="76">
        <v>0</v>
      </c>
      <c r="FI60" s="76">
        <v>0</v>
      </c>
      <c r="FJ60" s="76">
        <v>0</v>
      </c>
      <c r="FK60" s="76">
        <v>1</v>
      </c>
      <c r="FL60" s="76">
        <v>1</v>
      </c>
      <c r="FM60" s="76">
        <v>1</v>
      </c>
      <c r="FN60" s="76">
        <v>1</v>
      </c>
      <c r="FO60" s="76">
        <v>1</v>
      </c>
      <c r="FP60" s="76">
        <v>1</v>
      </c>
      <c r="FQ60" s="76">
        <v>1</v>
      </c>
      <c r="FR60" s="76">
        <v>1</v>
      </c>
      <c r="FS60" s="76">
        <v>1</v>
      </c>
      <c r="FT60" s="76">
        <v>1</v>
      </c>
      <c r="FU60" s="76">
        <v>1</v>
      </c>
      <c r="FV60" s="76">
        <v>1</v>
      </c>
      <c r="FW60" s="76">
        <v>1</v>
      </c>
      <c r="FX60" s="76">
        <v>0</v>
      </c>
      <c r="FY60" s="76">
        <v>0</v>
      </c>
      <c r="FZ60" s="76">
        <v>0</v>
      </c>
      <c r="GA60" s="76">
        <v>0</v>
      </c>
      <c r="GB60" s="76">
        <v>0</v>
      </c>
      <c r="GC60" s="76">
        <v>0</v>
      </c>
      <c r="GD60" s="76">
        <v>0</v>
      </c>
      <c r="GE60" s="76">
        <v>0</v>
      </c>
      <c r="GF60" s="76">
        <v>0</v>
      </c>
      <c r="GG60" s="76">
        <v>0</v>
      </c>
      <c r="GH60" s="76">
        <v>1</v>
      </c>
      <c r="GI60" s="76">
        <v>1</v>
      </c>
      <c r="GJ60" s="76">
        <v>1</v>
      </c>
      <c r="GK60" s="76">
        <v>1</v>
      </c>
      <c r="GL60" s="76">
        <v>1</v>
      </c>
      <c r="GM60" s="76">
        <v>1</v>
      </c>
      <c r="GN60" s="76">
        <v>1</v>
      </c>
      <c r="GO60" s="76">
        <v>1</v>
      </c>
      <c r="GP60" s="76">
        <v>1</v>
      </c>
      <c r="GQ60" s="76">
        <v>1</v>
      </c>
      <c r="GR60" s="76">
        <v>1</v>
      </c>
      <c r="GS60" s="76">
        <v>1</v>
      </c>
      <c r="GT60" s="76">
        <v>0</v>
      </c>
      <c r="GU60" s="76">
        <v>1</v>
      </c>
      <c r="GV60" s="76">
        <v>1</v>
      </c>
      <c r="GW60" s="76">
        <v>1</v>
      </c>
      <c r="GX60" s="76">
        <v>1</v>
      </c>
      <c r="GY60" s="76">
        <v>1</v>
      </c>
      <c r="GZ60" s="76">
        <v>1</v>
      </c>
      <c r="HA60" s="76">
        <v>1</v>
      </c>
      <c r="HB60" s="76">
        <v>1</v>
      </c>
      <c r="HC60" s="76">
        <v>1</v>
      </c>
      <c r="HD60" s="76">
        <v>1</v>
      </c>
      <c r="HE60" s="76">
        <v>1</v>
      </c>
      <c r="HF60" s="77" t="s">
        <v>894</v>
      </c>
    </row>
    <row r="61" spans="1:214" ht="15.75" customHeight="1" x14ac:dyDescent="0.25">
      <c r="A61" s="31" t="s">
        <v>401</v>
      </c>
      <c r="C61" s="26">
        <v>11</v>
      </c>
      <c r="D61" s="26">
        <v>11</v>
      </c>
      <c r="H61" s="27"/>
      <c r="J61" s="86" t="s">
        <v>605</v>
      </c>
      <c r="K61" s="86"/>
      <c r="M61" s="26">
        <v>2</v>
      </c>
      <c r="N61" s="32">
        <f t="shared" si="12"/>
        <v>206</v>
      </c>
      <c r="O61" s="32">
        <f t="shared" si="13"/>
        <v>57</v>
      </c>
      <c r="P61" s="55">
        <f t="shared" si="14"/>
        <v>28</v>
      </c>
      <c r="Q61" s="66">
        <v>7</v>
      </c>
      <c r="R61" s="66">
        <v>0</v>
      </c>
      <c r="S61" s="66">
        <v>10</v>
      </c>
      <c r="T61" s="66">
        <v>11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56">
        <f t="shared" si="15"/>
        <v>29</v>
      </c>
      <c r="AF61" s="67">
        <v>3</v>
      </c>
      <c r="AG61" s="67">
        <v>3</v>
      </c>
      <c r="AH61" s="67">
        <v>3</v>
      </c>
      <c r="AI61" s="67">
        <v>3</v>
      </c>
      <c r="AJ61" s="67">
        <v>0</v>
      </c>
      <c r="AK61" s="67">
        <v>0</v>
      </c>
      <c r="AL61" s="67">
        <v>0</v>
      </c>
      <c r="AM61" s="67">
        <v>2</v>
      </c>
      <c r="AN61" s="67">
        <v>0</v>
      </c>
      <c r="AO61" s="67">
        <v>0</v>
      </c>
      <c r="AP61" s="67">
        <v>4</v>
      </c>
      <c r="AQ61" s="67">
        <v>4</v>
      </c>
      <c r="AR61" s="67">
        <v>3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4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8">
        <v>21</v>
      </c>
      <c r="BI61" s="68">
        <v>21</v>
      </c>
      <c r="BJ61" s="78">
        <f t="shared" si="16"/>
        <v>149</v>
      </c>
      <c r="BK61" s="83">
        <f t="shared" si="17"/>
        <v>0</v>
      </c>
      <c r="CR61" s="70" t="s">
        <v>891</v>
      </c>
      <c r="CS61" s="71">
        <f t="shared" si="18"/>
        <v>16</v>
      </c>
      <c r="CU61" s="73">
        <v>6</v>
      </c>
      <c r="CV61" s="73">
        <v>4</v>
      </c>
      <c r="CW61" s="73">
        <v>6</v>
      </c>
      <c r="CX61" s="73">
        <v>0</v>
      </c>
      <c r="CZ61" s="73">
        <v>0</v>
      </c>
      <c r="DA61" s="73">
        <v>0</v>
      </c>
      <c r="DB61" s="73">
        <v>0</v>
      </c>
      <c r="DC61" s="73">
        <v>0</v>
      </c>
      <c r="DD61" s="73">
        <v>0</v>
      </c>
      <c r="DE61" s="73">
        <v>0</v>
      </c>
      <c r="DF61" s="73">
        <v>0</v>
      </c>
      <c r="DG61" s="73">
        <v>0</v>
      </c>
      <c r="DH61" s="73">
        <v>0</v>
      </c>
      <c r="DJ61" s="73">
        <v>0</v>
      </c>
      <c r="DK61" s="73">
        <v>0</v>
      </c>
      <c r="DL61" s="73">
        <v>0</v>
      </c>
      <c r="DM61" s="73">
        <v>0</v>
      </c>
      <c r="DN61" s="73">
        <v>0</v>
      </c>
      <c r="DO61" s="73">
        <v>0</v>
      </c>
      <c r="DP61" s="73">
        <v>0</v>
      </c>
      <c r="DQ61" s="73">
        <v>0</v>
      </c>
      <c r="DR61" s="72" t="s">
        <v>892</v>
      </c>
      <c r="DS61" s="74">
        <f t="shared" si="19"/>
        <v>80</v>
      </c>
      <c r="DU61" s="37">
        <v>5</v>
      </c>
      <c r="DV61" s="37">
        <v>5</v>
      </c>
      <c r="DW61" s="37">
        <v>3</v>
      </c>
      <c r="DX61" s="37">
        <v>2</v>
      </c>
      <c r="DY61" s="37">
        <v>2</v>
      </c>
      <c r="DZ61" s="37">
        <v>2</v>
      </c>
      <c r="EA61" s="37">
        <v>3</v>
      </c>
      <c r="EB61" s="37">
        <v>6</v>
      </c>
      <c r="EC61" s="37">
        <v>3</v>
      </c>
      <c r="ED61" s="37">
        <v>4</v>
      </c>
      <c r="EE61" s="37">
        <v>5</v>
      </c>
      <c r="EG61" s="37">
        <v>3</v>
      </c>
      <c r="EH61" s="37">
        <v>2</v>
      </c>
      <c r="EI61" s="37">
        <v>1</v>
      </c>
      <c r="EJ61" s="37">
        <v>2</v>
      </c>
      <c r="EK61" s="37">
        <v>2</v>
      </c>
      <c r="EL61" s="37">
        <v>6</v>
      </c>
      <c r="EM61" s="37">
        <v>4</v>
      </c>
      <c r="EN61" s="37">
        <v>8</v>
      </c>
      <c r="EO61" s="37">
        <v>3</v>
      </c>
      <c r="EP61" s="37">
        <v>4</v>
      </c>
      <c r="EQ61" s="37">
        <v>3</v>
      </c>
      <c r="ER61" s="37">
        <v>2</v>
      </c>
      <c r="ES61" s="37" t="s">
        <v>893</v>
      </c>
      <c r="ET61" s="75">
        <f t="shared" si="20"/>
        <v>53</v>
      </c>
      <c r="EU61" s="76">
        <v>1</v>
      </c>
      <c r="EV61" s="76">
        <v>1</v>
      </c>
      <c r="EW61" s="76">
        <v>1</v>
      </c>
      <c r="EX61" s="76">
        <v>1</v>
      </c>
      <c r="EY61" s="76">
        <v>1</v>
      </c>
      <c r="EZ61" s="76">
        <v>1</v>
      </c>
      <c r="FA61" s="76">
        <v>1</v>
      </c>
      <c r="FB61" s="76">
        <v>1</v>
      </c>
      <c r="FC61" s="76">
        <v>1</v>
      </c>
      <c r="FD61" s="76">
        <v>1</v>
      </c>
      <c r="FE61" s="76">
        <v>1</v>
      </c>
      <c r="FF61" s="76">
        <v>1</v>
      </c>
      <c r="FG61" s="76">
        <v>1</v>
      </c>
      <c r="FH61" s="76">
        <v>1</v>
      </c>
      <c r="FI61" s="76">
        <v>1</v>
      </c>
      <c r="FJ61" s="76">
        <v>1</v>
      </c>
      <c r="FK61" s="76">
        <v>1</v>
      </c>
      <c r="FL61" s="76">
        <v>1</v>
      </c>
      <c r="FM61" s="76">
        <v>1</v>
      </c>
      <c r="FN61" s="76">
        <v>1</v>
      </c>
      <c r="FO61" s="76">
        <v>1</v>
      </c>
      <c r="FP61" s="76">
        <v>1</v>
      </c>
      <c r="FQ61" s="76">
        <v>1</v>
      </c>
      <c r="FR61" s="76">
        <v>1</v>
      </c>
      <c r="FS61" s="76">
        <v>1</v>
      </c>
      <c r="FT61" s="76">
        <v>1</v>
      </c>
      <c r="FU61" s="76">
        <v>1</v>
      </c>
      <c r="FV61" s="76">
        <v>1</v>
      </c>
      <c r="FW61" s="76">
        <v>1</v>
      </c>
      <c r="FX61" s="76">
        <v>0</v>
      </c>
      <c r="FY61" s="76">
        <v>0</v>
      </c>
      <c r="FZ61" s="76">
        <v>0</v>
      </c>
      <c r="GA61" s="76">
        <v>0</v>
      </c>
      <c r="GB61" s="76">
        <v>0</v>
      </c>
      <c r="GC61" s="76">
        <v>0</v>
      </c>
      <c r="GD61" s="76">
        <v>0</v>
      </c>
      <c r="GE61" s="76">
        <v>0</v>
      </c>
      <c r="GF61" s="76">
        <v>0</v>
      </c>
      <c r="GG61" s="76">
        <v>0</v>
      </c>
      <c r="GH61" s="76">
        <v>1</v>
      </c>
      <c r="GI61" s="76">
        <v>1</v>
      </c>
      <c r="GJ61" s="76">
        <v>1</v>
      </c>
      <c r="GK61" s="76">
        <v>1</v>
      </c>
      <c r="GL61" s="76">
        <v>1</v>
      </c>
      <c r="GM61" s="76">
        <v>1</v>
      </c>
      <c r="GN61" s="76">
        <v>1</v>
      </c>
      <c r="GO61" s="76">
        <v>1</v>
      </c>
      <c r="GP61" s="76">
        <v>1</v>
      </c>
      <c r="GQ61" s="76">
        <v>1</v>
      </c>
      <c r="GR61" s="76">
        <v>1</v>
      </c>
      <c r="GS61" s="76">
        <v>1</v>
      </c>
      <c r="GT61" s="76">
        <v>1</v>
      </c>
      <c r="GU61" s="76">
        <v>1</v>
      </c>
      <c r="GV61" s="76">
        <v>1</v>
      </c>
      <c r="GW61" s="76">
        <v>1</v>
      </c>
      <c r="GX61" s="76">
        <v>1</v>
      </c>
      <c r="GY61" s="76">
        <v>1</v>
      </c>
      <c r="GZ61" s="76">
        <v>1</v>
      </c>
      <c r="HA61" s="76">
        <v>1</v>
      </c>
      <c r="HB61" s="76">
        <v>1</v>
      </c>
      <c r="HC61" s="76">
        <v>1</v>
      </c>
      <c r="HD61" s="76">
        <v>1</v>
      </c>
      <c r="HE61" s="76">
        <v>1</v>
      </c>
      <c r="HF61" s="77" t="s">
        <v>894</v>
      </c>
    </row>
    <row r="62" spans="1:214" ht="15.75" customHeight="1" x14ac:dyDescent="0.25">
      <c r="A62" s="31" t="s">
        <v>83</v>
      </c>
      <c r="C62" s="26">
        <v>11</v>
      </c>
      <c r="D62" s="26">
        <v>11</v>
      </c>
      <c r="H62" s="27"/>
      <c r="J62" s="86" t="s">
        <v>614</v>
      </c>
      <c r="K62" s="86"/>
      <c r="M62" s="26">
        <v>2</v>
      </c>
      <c r="N62" s="32">
        <f t="shared" si="12"/>
        <v>190</v>
      </c>
      <c r="O62" s="32">
        <f t="shared" si="13"/>
        <v>48</v>
      </c>
      <c r="P62" s="55">
        <f t="shared" si="14"/>
        <v>7</v>
      </c>
      <c r="Q62" s="66">
        <v>7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56">
        <f t="shared" si="15"/>
        <v>41</v>
      </c>
      <c r="AF62" s="67">
        <v>3</v>
      </c>
      <c r="AG62" s="67">
        <v>3</v>
      </c>
      <c r="AH62" s="67">
        <v>3</v>
      </c>
      <c r="AI62" s="67">
        <v>3</v>
      </c>
      <c r="AJ62" s="67">
        <v>0</v>
      </c>
      <c r="AK62" s="67">
        <v>2</v>
      </c>
      <c r="AL62" s="67">
        <v>0</v>
      </c>
      <c r="AM62" s="67">
        <v>0</v>
      </c>
      <c r="AN62" s="67">
        <v>0</v>
      </c>
      <c r="AO62" s="67">
        <v>0</v>
      </c>
      <c r="AP62" s="67">
        <v>4</v>
      </c>
      <c r="AQ62" s="67">
        <v>4</v>
      </c>
      <c r="AR62" s="67">
        <v>3</v>
      </c>
      <c r="AS62" s="67">
        <v>0</v>
      </c>
      <c r="AT62" s="67">
        <v>3</v>
      </c>
      <c r="AU62" s="67">
        <v>0</v>
      </c>
      <c r="AV62" s="67">
        <v>0</v>
      </c>
      <c r="AW62" s="67">
        <v>0</v>
      </c>
      <c r="AX62" s="67">
        <v>0</v>
      </c>
      <c r="AY62" s="67">
        <v>3</v>
      </c>
      <c r="AZ62" s="67">
        <v>3</v>
      </c>
      <c r="BA62" s="67">
        <v>4</v>
      </c>
      <c r="BB62" s="67">
        <v>0</v>
      </c>
      <c r="BC62" s="67">
        <v>3</v>
      </c>
      <c r="BD62" s="67">
        <v>0</v>
      </c>
      <c r="BE62" s="67">
        <v>0</v>
      </c>
      <c r="BF62" s="67">
        <v>0</v>
      </c>
      <c r="BG62" s="67">
        <v>0</v>
      </c>
      <c r="BH62" s="68">
        <v>4</v>
      </c>
      <c r="BI62" s="68">
        <v>4</v>
      </c>
      <c r="BJ62" s="78">
        <f t="shared" si="16"/>
        <v>142</v>
      </c>
      <c r="BK62" s="83">
        <f t="shared" si="17"/>
        <v>27</v>
      </c>
      <c r="BO62" s="67">
        <v>1</v>
      </c>
      <c r="BP62" s="67">
        <v>1</v>
      </c>
      <c r="BQ62" s="67">
        <v>1</v>
      </c>
      <c r="BR62" s="67">
        <v>1</v>
      </c>
      <c r="BS62" s="67">
        <v>1</v>
      </c>
      <c r="BU62" s="67">
        <v>1</v>
      </c>
      <c r="BV62" s="67">
        <v>2</v>
      </c>
      <c r="BW62" s="67">
        <v>2</v>
      </c>
      <c r="CA62" s="67">
        <v>1</v>
      </c>
      <c r="CB62" s="67">
        <v>1</v>
      </c>
      <c r="CD62" s="67">
        <v>4</v>
      </c>
      <c r="CG62" s="67">
        <v>5</v>
      </c>
      <c r="CI62" s="67">
        <v>5</v>
      </c>
      <c r="CJ62" s="67">
        <v>1</v>
      </c>
      <c r="CR62" s="70" t="s">
        <v>891</v>
      </c>
      <c r="CS62" s="71">
        <f t="shared" si="18"/>
        <v>60</v>
      </c>
      <c r="CU62" s="73">
        <v>6</v>
      </c>
      <c r="CV62" s="73">
        <v>6</v>
      </c>
      <c r="CW62" s="73">
        <v>9</v>
      </c>
      <c r="CX62" s="73">
        <v>9</v>
      </c>
      <c r="CZ62" s="73">
        <v>0</v>
      </c>
      <c r="DA62" s="73">
        <v>0</v>
      </c>
      <c r="DB62" s="73">
        <v>0</v>
      </c>
      <c r="DC62" s="73">
        <v>0</v>
      </c>
      <c r="DD62" s="73">
        <v>0</v>
      </c>
      <c r="DE62" s="73">
        <v>0</v>
      </c>
      <c r="DF62" s="73">
        <v>0</v>
      </c>
      <c r="DG62" s="73">
        <v>0</v>
      </c>
      <c r="DH62" s="73">
        <v>0</v>
      </c>
      <c r="DJ62" s="73">
        <v>2</v>
      </c>
      <c r="DK62" s="73">
        <v>3</v>
      </c>
      <c r="DL62" s="73">
        <v>2</v>
      </c>
      <c r="DM62" s="73">
        <v>5</v>
      </c>
      <c r="DN62" s="73">
        <v>5</v>
      </c>
      <c r="DO62" s="73">
        <v>5</v>
      </c>
      <c r="DP62" s="73">
        <v>5</v>
      </c>
      <c r="DQ62" s="73">
        <v>3</v>
      </c>
      <c r="DR62" s="72" t="s">
        <v>892</v>
      </c>
      <c r="DS62" s="74">
        <f t="shared" si="19"/>
        <v>44</v>
      </c>
      <c r="DU62" s="37">
        <v>5</v>
      </c>
      <c r="DV62" s="37">
        <v>5</v>
      </c>
      <c r="DW62" s="37">
        <v>1</v>
      </c>
      <c r="DX62" s="37">
        <v>2</v>
      </c>
      <c r="DY62" s="37">
        <v>2</v>
      </c>
      <c r="DZ62" s="37">
        <v>2</v>
      </c>
      <c r="EA62" s="37">
        <v>3</v>
      </c>
      <c r="EB62" s="37">
        <v>3</v>
      </c>
      <c r="EC62" s="37">
        <v>0</v>
      </c>
      <c r="ED62" s="37">
        <v>2</v>
      </c>
      <c r="EE62" s="37">
        <v>2</v>
      </c>
      <c r="EG62" s="37">
        <v>3</v>
      </c>
      <c r="EH62" s="37">
        <v>2</v>
      </c>
      <c r="EJ62" s="37">
        <v>2</v>
      </c>
      <c r="EK62" s="37">
        <v>2</v>
      </c>
      <c r="EL62" s="37">
        <v>2</v>
      </c>
      <c r="EN62" s="37">
        <v>2</v>
      </c>
      <c r="EO62" s="37">
        <v>2</v>
      </c>
      <c r="EP62" s="37">
        <v>2</v>
      </c>
      <c r="ES62" s="37" t="s">
        <v>893</v>
      </c>
      <c r="ET62" s="75">
        <f t="shared" si="20"/>
        <v>11</v>
      </c>
      <c r="EU62" s="76">
        <v>0</v>
      </c>
      <c r="EV62" s="76">
        <v>0</v>
      </c>
      <c r="EW62" s="76">
        <v>0</v>
      </c>
      <c r="EX62" s="76">
        <v>0</v>
      </c>
      <c r="EY62" s="76">
        <v>0</v>
      </c>
      <c r="EZ62" s="76">
        <v>1</v>
      </c>
      <c r="FA62" s="76">
        <v>1</v>
      </c>
      <c r="FB62" s="76">
        <v>0</v>
      </c>
      <c r="FC62" s="76">
        <v>0</v>
      </c>
      <c r="FD62" s="76">
        <v>0</v>
      </c>
      <c r="FE62" s="76">
        <v>1</v>
      </c>
      <c r="FF62" s="76">
        <v>1</v>
      </c>
      <c r="FG62" s="76">
        <v>0</v>
      </c>
      <c r="FH62" s="76">
        <v>1</v>
      </c>
      <c r="FI62" s="76">
        <v>1</v>
      </c>
      <c r="FJ62" s="76">
        <v>1</v>
      </c>
      <c r="FK62" s="76">
        <v>0</v>
      </c>
      <c r="FL62" s="76">
        <v>0</v>
      </c>
      <c r="FM62" s="76">
        <v>0</v>
      </c>
      <c r="FN62" s="76">
        <v>0</v>
      </c>
      <c r="FO62" s="76">
        <v>0</v>
      </c>
      <c r="FP62" s="76">
        <v>0</v>
      </c>
      <c r="FQ62" s="76">
        <v>0</v>
      </c>
      <c r="FR62" s="76">
        <v>0</v>
      </c>
      <c r="FS62" s="76">
        <v>0</v>
      </c>
      <c r="FT62" s="76">
        <v>0</v>
      </c>
      <c r="FU62" s="76">
        <v>0</v>
      </c>
      <c r="FV62" s="76">
        <v>0</v>
      </c>
      <c r="FW62" s="76">
        <v>0</v>
      </c>
      <c r="FX62" s="76">
        <v>0</v>
      </c>
      <c r="FY62" s="76">
        <v>0</v>
      </c>
      <c r="FZ62" s="76">
        <v>0</v>
      </c>
      <c r="GA62" s="76">
        <v>0</v>
      </c>
      <c r="GB62" s="76">
        <v>0</v>
      </c>
      <c r="GC62" s="76">
        <v>0</v>
      </c>
      <c r="GD62" s="76">
        <v>0</v>
      </c>
      <c r="GE62" s="76">
        <v>0</v>
      </c>
      <c r="GF62" s="76">
        <v>0</v>
      </c>
      <c r="GG62" s="76">
        <v>0</v>
      </c>
      <c r="GH62" s="76">
        <v>0</v>
      </c>
      <c r="GI62" s="76">
        <v>0</v>
      </c>
      <c r="GJ62" s="76">
        <v>0</v>
      </c>
      <c r="GK62" s="76">
        <v>0</v>
      </c>
      <c r="GL62" s="76">
        <v>0</v>
      </c>
      <c r="GM62" s="76">
        <v>1</v>
      </c>
      <c r="GN62" s="76">
        <v>1</v>
      </c>
      <c r="GO62" s="76">
        <v>0</v>
      </c>
      <c r="GP62" s="76">
        <v>0</v>
      </c>
      <c r="GQ62" s="76">
        <v>0</v>
      </c>
      <c r="GR62" s="76">
        <v>0</v>
      </c>
      <c r="GS62" s="76">
        <v>1</v>
      </c>
      <c r="GT62" s="76">
        <v>0</v>
      </c>
      <c r="GU62" s="76">
        <v>0</v>
      </c>
      <c r="GV62" s="76">
        <v>0</v>
      </c>
      <c r="GW62" s="76">
        <v>1</v>
      </c>
      <c r="GX62" s="76">
        <v>0</v>
      </c>
      <c r="GY62" s="76">
        <v>0</v>
      </c>
      <c r="GZ62" s="76">
        <v>0</v>
      </c>
      <c r="HA62" s="76">
        <v>0</v>
      </c>
      <c r="HB62" s="76">
        <v>0</v>
      </c>
      <c r="HC62" s="76">
        <v>0</v>
      </c>
      <c r="HD62" s="76">
        <v>0</v>
      </c>
      <c r="HE62" s="76">
        <v>0</v>
      </c>
      <c r="HF62" s="77" t="s">
        <v>894</v>
      </c>
    </row>
    <row r="63" spans="1:214" ht="15.75" customHeight="1" x14ac:dyDescent="0.25">
      <c r="A63" s="31" t="s">
        <v>90</v>
      </c>
      <c r="C63" s="26">
        <v>11</v>
      </c>
      <c r="D63" s="26">
        <v>11</v>
      </c>
      <c r="H63" s="27"/>
      <c r="J63" s="86" t="s">
        <v>615</v>
      </c>
      <c r="K63" s="86"/>
      <c r="M63" s="26">
        <v>3</v>
      </c>
      <c r="N63" s="32">
        <f t="shared" si="12"/>
        <v>176</v>
      </c>
      <c r="O63" s="32">
        <f t="shared" si="13"/>
        <v>45</v>
      </c>
      <c r="P63" s="55">
        <f t="shared" si="14"/>
        <v>7</v>
      </c>
      <c r="Q63" s="66">
        <v>7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56">
        <f t="shared" si="15"/>
        <v>38</v>
      </c>
      <c r="AF63" s="67">
        <v>3</v>
      </c>
      <c r="AG63" s="67">
        <v>3</v>
      </c>
      <c r="AH63" s="67">
        <v>3</v>
      </c>
      <c r="AI63" s="67">
        <v>3</v>
      </c>
      <c r="AJ63" s="67">
        <v>0</v>
      </c>
      <c r="AK63" s="67">
        <v>2</v>
      </c>
      <c r="AL63" s="67">
        <v>0</v>
      </c>
      <c r="AM63" s="67">
        <v>0</v>
      </c>
      <c r="AN63" s="67">
        <v>0</v>
      </c>
      <c r="AO63" s="67">
        <v>0</v>
      </c>
      <c r="AP63" s="67">
        <v>4</v>
      </c>
      <c r="AQ63" s="67">
        <v>4</v>
      </c>
      <c r="AR63" s="67">
        <v>3</v>
      </c>
      <c r="AS63" s="67">
        <v>0</v>
      </c>
      <c r="AT63" s="67">
        <v>3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3</v>
      </c>
      <c r="BA63" s="67">
        <v>4</v>
      </c>
      <c r="BB63" s="67">
        <v>0</v>
      </c>
      <c r="BC63" s="67">
        <v>3</v>
      </c>
      <c r="BD63" s="67">
        <v>0</v>
      </c>
      <c r="BE63" s="67">
        <v>0</v>
      </c>
      <c r="BF63" s="67">
        <v>0</v>
      </c>
      <c r="BG63" s="67">
        <v>0</v>
      </c>
      <c r="BH63" s="68">
        <v>32</v>
      </c>
      <c r="BI63" s="68">
        <v>32</v>
      </c>
      <c r="BJ63" s="78">
        <f t="shared" si="16"/>
        <v>131</v>
      </c>
      <c r="BK63" s="83">
        <f t="shared" si="17"/>
        <v>20</v>
      </c>
      <c r="BO63" s="67">
        <v>1</v>
      </c>
      <c r="BQ63" s="67">
        <v>1</v>
      </c>
      <c r="BR63" s="67">
        <v>1</v>
      </c>
      <c r="BS63" s="67">
        <v>1</v>
      </c>
      <c r="BU63" s="67">
        <v>1</v>
      </c>
      <c r="BV63" s="67">
        <v>2</v>
      </c>
      <c r="BW63" s="67">
        <v>2</v>
      </c>
      <c r="CA63" s="67">
        <v>1</v>
      </c>
      <c r="CB63" s="67">
        <v>1</v>
      </c>
      <c r="CG63" s="67">
        <v>5</v>
      </c>
      <c r="CK63" s="67">
        <v>4</v>
      </c>
      <c r="CR63" s="70" t="s">
        <v>891</v>
      </c>
      <c r="CS63" s="71">
        <f t="shared" si="18"/>
        <v>60</v>
      </c>
      <c r="CU63" s="71">
        <v>6</v>
      </c>
      <c r="CV63" s="71">
        <v>6</v>
      </c>
      <c r="CW63" s="71">
        <v>9</v>
      </c>
      <c r="CX63" s="71">
        <v>9</v>
      </c>
      <c r="CZ63" s="73">
        <v>0</v>
      </c>
      <c r="DA63" s="73">
        <v>0</v>
      </c>
      <c r="DB63" s="73">
        <v>0</v>
      </c>
      <c r="DC63" s="73">
        <v>0</v>
      </c>
      <c r="DD63" s="73">
        <v>0</v>
      </c>
      <c r="DE63" s="73">
        <v>0</v>
      </c>
      <c r="DF63" s="73">
        <v>0</v>
      </c>
      <c r="DG63" s="73">
        <v>0</v>
      </c>
      <c r="DH63" s="73">
        <v>0</v>
      </c>
      <c r="DJ63" s="73">
        <v>2</v>
      </c>
      <c r="DK63" s="73">
        <v>3</v>
      </c>
      <c r="DL63" s="73">
        <v>2</v>
      </c>
      <c r="DM63" s="73">
        <v>5</v>
      </c>
      <c r="DN63" s="73">
        <v>5</v>
      </c>
      <c r="DO63" s="73">
        <v>5</v>
      </c>
      <c r="DP63" s="73">
        <v>5</v>
      </c>
      <c r="DQ63" s="73">
        <v>3</v>
      </c>
      <c r="DR63" s="72" t="s">
        <v>892</v>
      </c>
      <c r="DS63" s="74">
        <f t="shared" si="19"/>
        <v>40</v>
      </c>
      <c r="DU63" s="37">
        <v>5</v>
      </c>
      <c r="DV63" s="37">
        <v>5</v>
      </c>
      <c r="DW63" s="37">
        <v>2</v>
      </c>
      <c r="DX63" s="37">
        <v>2</v>
      </c>
      <c r="DY63" s="37">
        <v>2</v>
      </c>
      <c r="DZ63" s="37">
        <v>2</v>
      </c>
      <c r="EA63" s="37">
        <v>2</v>
      </c>
      <c r="EB63" s="37">
        <v>2</v>
      </c>
      <c r="EC63" s="37">
        <v>3</v>
      </c>
      <c r="ED63" s="37">
        <v>1</v>
      </c>
      <c r="EE63" s="37">
        <v>4</v>
      </c>
      <c r="EG63" s="37">
        <v>2</v>
      </c>
      <c r="EH63" s="37">
        <v>0</v>
      </c>
      <c r="EI63" s="37">
        <v>1</v>
      </c>
      <c r="EJ63" s="37">
        <v>2</v>
      </c>
      <c r="EK63" s="37">
        <v>2</v>
      </c>
      <c r="EL63" s="37">
        <v>0</v>
      </c>
      <c r="EM63" s="37">
        <v>0</v>
      </c>
      <c r="EN63" s="37">
        <v>1</v>
      </c>
      <c r="EO63" s="37">
        <v>2</v>
      </c>
      <c r="EP63" s="37">
        <v>0</v>
      </c>
      <c r="EQ63" s="37">
        <v>0</v>
      </c>
      <c r="ER63" s="37">
        <v>0</v>
      </c>
      <c r="ES63" s="37" t="s">
        <v>896</v>
      </c>
      <c r="ET63" s="75">
        <f t="shared" si="20"/>
        <v>11</v>
      </c>
      <c r="EU63" s="76">
        <v>0</v>
      </c>
      <c r="EV63" s="76">
        <v>0</v>
      </c>
      <c r="EW63" s="76">
        <v>0</v>
      </c>
      <c r="EX63" s="76">
        <v>0</v>
      </c>
      <c r="EY63" s="76">
        <v>0</v>
      </c>
      <c r="EZ63" s="76">
        <v>1</v>
      </c>
      <c r="FA63" s="76">
        <v>1</v>
      </c>
      <c r="FB63" s="76">
        <v>0</v>
      </c>
      <c r="FC63" s="76">
        <v>0</v>
      </c>
      <c r="FD63" s="76">
        <v>0</v>
      </c>
      <c r="FE63" s="76">
        <v>1</v>
      </c>
      <c r="FF63" s="76">
        <v>1</v>
      </c>
      <c r="FG63" s="76">
        <v>0</v>
      </c>
      <c r="FH63" s="76">
        <v>1</v>
      </c>
      <c r="FI63" s="76">
        <v>1</v>
      </c>
      <c r="FJ63" s="76">
        <v>1</v>
      </c>
      <c r="FK63" s="76">
        <v>0</v>
      </c>
      <c r="FL63" s="76">
        <v>0</v>
      </c>
      <c r="FM63" s="76">
        <v>0</v>
      </c>
      <c r="FN63" s="76">
        <v>0</v>
      </c>
      <c r="FO63" s="76">
        <v>0</v>
      </c>
      <c r="FP63" s="76">
        <v>0</v>
      </c>
      <c r="FQ63" s="76">
        <v>0</v>
      </c>
      <c r="FR63" s="76">
        <v>0</v>
      </c>
      <c r="FS63" s="76">
        <v>0</v>
      </c>
      <c r="FT63" s="76">
        <v>0</v>
      </c>
      <c r="FU63" s="76">
        <v>0</v>
      </c>
      <c r="FV63" s="76">
        <v>0</v>
      </c>
      <c r="FW63" s="76">
        <v>0</v>
      </c>
      <c r="FX63" s="76">
        <v>0</v>
      </c>
      <c r="FY63" s="76">
        <v>0</v>
      </c>
      <c r="FZ63" s="76">
        <v>0</v>
      </c>
      <c r="GA63" s="76">
        <v>0</v>
      </c>
      <c r="GB63" s="76">
        <v>0</v>
      </c>
      <c r="GC63" s="76">
        <v>0</v>
      </c>
      <c r="GD63" s="76">
        <v>0</v>
      </c>
      <c r="GE63" s="76">
        <v>0</v>
      </c>
      <c r="GF63" s="76">
        <v>0</v>
      </c>
      <c r="GG63" s="76">
        <v>0</v>
      </c>
      <c r="GH63" s="76">
        <v>0</v>
      </c>
      <c r="GI63" s="76">
        <v>0</v>
      </c>
      <c r="GJ63" s="76">
        <v>0</v>
      </c>
      <c r="GK63" s="76">
        <v>0</v>
      </c>
      <c r="GL63" s="76">
        <v>0</v>
      </c>
      <c r="GM63" s="76">
        <v>1</v>
      </c>
      <c r="GN63" s="76">
        <v>1</v>
      </c>
      <c r="GO63" s="76">
        <v>0</v>
      </c>
      <c r="GP63" s="76">
        <v>0</v>
      </c>
      <c r="GQ63" s="76">
        <v>0</v>
      </c>
      <c r="GR63" s="76">
        <v>0</v>
      </c>
      <c r="GS63" s="76">
        <v>1</v>
      </c>
      <c r="GT63" s="76">
        <v>0</v>
      </c>
      <c r="GU63" s="76">
        <v>0</v>
      </c>
      <c r="GV63" s="76">
        <v>0</v>
      </c>
      <c r="GW63" s="76">
        <v>1</v>
      </c>
      <c r="GX63" s="76">
        <v>0</v>
      </c>
      <c r="GY63" s="76">
        <v>0</v>
      </c>
      <c r="GZ63" s="76">
        <v>0</v>
      </c>
      <c r="HA63" s="76">
        <v>0</v>
      </c>
      <c r="HB63" s="76">
        <v>0</v>
      </c>
      <c r="HC63" s="76">
        <v>0</v>
      </c>
      <c r="HD63" s="76">
        <v>0</v>
      </c>
      <c r="HE63" s="76">
        <v>0</v>
      </c>
      <c r="HF63" s="77" t="s">
        <v>894</v>
      </c>
    </row>
    <row r="64" spans="1:214" ht="15.75" customHeight="1" x14ac:dyDescent="0.25">
      <c r="A64" s="31" t="s">
        <v>402</v>
      </c>
      <c r="C64" s="26">
        <v>11</v>
      </c>
      <c r="D64" s="26">
        <v>11</v>
      </c>
      <c r="H64" s="27"/>
      <c r="J64" s="86" t="s">
        <v>606</v>
      </c>
      <c r="K64" s="86"/>
      <c r="M64" s="26">
        <v>3</v>
      </c>
      <c r="N64" s="32">
        <f t="shared" si="12"/>
        <v>173</v>
      </c>
      <c r="O64" s="32">
        <f t="shared" si="13"/>
        <v>57</v>
      </c>
      <c r="P64" s="55">
        <f t="shared" si="14"/>
        <v>28</v>
      </c>
      <c r="Q64" s="66">
        <v>7</v>
      </c>
      <c r="R64" s="66">
        <v>0</v>
      </c>
      <c r="S64" s="66">
        <v>10</v>
      </c>
      <c r="T64" s="66">
        <v>11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56">
        <f t="shared" si="15"/>
        <v>29</v>
      </c>
      <c r="AF64" s="67">
        <v>3</v>
      </c>
      <c r="AG64" s="67">
        <v>3</v>
      </c>
      <c r="AH64" s="67">
        <v>3</v>
      </c>
      <c r="AI64" s="67">
        <v>3</v>
      </c>
      <c r="AJ64" s="67">
        <v>0</v>
      </c>
      <c r="AK64" s="67">
        <v>0</v>
      </c>
      <c r="AL64" s="67">
        <v>0</v>
      </c>
      <c r="AM64" s="67">
        <v>2</v>
      </c>
      <c r="AN64" s="67">
        <v>0</v>
      </c>
      <c r="AO64" s="67">
        <v>0</v>
      </c>
      <c r="AP64" s="67">
        <v>4</v>
      </c>
      <c r="AQ64" s="67">
        <v>4</v>
      </c>
      <c r="AR64" s="67">
        <v>3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4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8">
        <v>23</v>
      </c>
      <c r="BI64" s="68">
        <v>23</v>
      </c>
      <c r="BJ64" s="78">
        <f t="shared" si="16"/>
        <v>116</v>
      </c>
      <c r="BK64" s="83">
        <f t="shared" si="17"/>
        <v>2</v>
      </c>
      <c r="BO64" s="67">
        <v>1</v>
      </c>
      <c r="BQ64" s="67">
        <v>1</v>
      </c>
      <c r="CR64" s="70" t="s">
        <v>891</v>
      </c>
      <c r="CS64" s="71">
        <f t="shared" si="18"/>
        <v>16</v>
      </c>
      <c r="CU64" s="73">
        <v>6</v>
      </c>
      <c r="CV64" s="73">
        <v>4</v>
      </c>
      <c r="CW64" s="73">
        <v>6</v>
      </c>
      <c r="DR64" s="72" t="s">
        <v>892</v>
      </c>
      <c r="DS64" s="74">
        <f t="shared" si="19"/>
        <v>45</v>
      </c>
      <c r="DU64" s="37">
        <v>5</v>
      </c>
      <c r="DV64" s="37">
        <v>5</v>
      </c>
      <c r="DW64" s="37">
        <v>2</v>
      </c>
      <c r="DX64" s="37">
        <v>2</v>
      </c>
      <c r="DZ64" s="37">
        <v>2</v>
      </c>
      <c r="EA64" s="37">
        <v>3</v>
      </c>
      <c r="EB64" s="37">
        <v>3</v>
      </c>
      <c r="ED64" s="37">
        <v>4</v>
      </c>
      <c r="EE64" s="37">
        <v>2</v>
      </c>
      <c r="EI64" s="37">
        <v>1</v>
      </c>
      <c r="EK64" s="37">
        <v>2</v>
      </c>
      <c r="EL64" s="37">
        <v>6</v>
      </c>
      <c r="EN64" s="37">
        <v>8</v>
      </c>
      <c r="ES64" s="37" t="s">
        <v>893</v>
      </c>
      <c r="ET64" s="75">
        <f t="shared" si="20"/>
        <v>53</v>
      </c>
      <c r="EU64" s="76">
        <v>1</v>
      </c>
      <c r="EV64" s="76">
        <v>1</v>
      </c>
      <c r="EW64" s="76">
        <v>1</v>
      </c>
      <c r="EX64" s="76">
        <v>1</v>
      </c>
      <c r="EY64" s="76">
        <v>1</v>
      </c>
      <c r="EZ64" s="76">
        <v>1</v>
      </c>
      <c r="FA64" s="76">
        <v>1</v>
      </c>
      <c r="FB64" s="76">
        <v>1</v>
      </c>
      <c r="FC64" s="76">
        <v>1</v>
      </c>
      <c r="FD64" s="76">
        <v>1</v>
      </c>
      <c r="FE64" s="76">
        <v>1</v>
      </c>
      <c r="FF64" s="76">
        <v>1</v>
      </c>
      <c r="FG64" s="76">
        <v>1</v>
      </c>
      <c r="FH64" s="76">
        <v>1</v>
      </c>
      <c r="FI64" s="76">
        <v>1</v>
      </c>
      <c r="FJ64" s="76">
        <v>1</v>
      </c>
      <c r="FK64" s="76">
        <v>1</v>
      </c>
      <c r="FL64" s="76">
        <v>1</v>
      </c>
      <c r="FM64" s="76">
        <v>1</v>
      </c>
      <c r="FN64" s="76">
        <v>1</v>
      </c>
      <c r="FO64" s="76">
        <v>1</v>
      </c>
      <c r="FP64" s="76">
        <v>1</v>
      </c>
      <c r="FQ64" s="76">
        <v>1</v>
      </c>
      <c r="FR64" s="76">
        <v>1</v>
      </c>
      <c r="FS64" s="76">
        <v>1</v>
      </c>
      <c r="FT64" s="76">
        <v>1</v>
      </c>
      <c r="FU64" s="76">
        <v>1</v>
      </c>
      <c r="FV64" s="76">
        <v>1</v>
      </c>
      <c r="FW64" s="76">
        <v>1</v>
      </c>
      <c r="FX64" s="76">
        <v>0</v>
      </c>
      <c r="FY64" s="76">
        <v>0</v>
      </c>
      <c r="FZ64" s="76">
        <v>0</v>
      </c>
      <c r="GA64" s="76">
        <v>0</v>
      </c>
      <c r="GB64" s="76">
        <v>0</v>
      </c>
      <c r="GC64" s="76">
        <v>0</v>
      </c>
      <c r="GD64" s="76">
        <v>0</v>
      </c>
      <c r="GE64" s="76">
        <v>0</v>
      </c>
      <c r="GF64" s="76">
        <v>0</v>
      </c>
      <c r="GG64" s="76">
        <v>0</v>
      </c>
      <c r="GH64" s="76">
        <v>1</v>
      </c>
      <c r="GI64" s="76">
        <v>1</v>
      </c>
      <c r="GJ64" s="76">
        <v>1</v>
      </c>
      <c r="GK64" s="76">
        <v>1</v>
      </c>
      <c r="GL64" s="76">
        <v>1</v>
      </c>
      <c r="GM64" s="76">
        <v>1</v>
      </c>
      <c r="GN64" s="76">
        <v>1</v>
      </c>
      <c r="GO64" s="76">
        <v>1</v>
      </c>
      <c r="GP64" s="76">
        <v>1</v>
      </c>
      <c r="GQ64" s="76">
        <v>1</v>
      </c>
      <c r="GR64" s="76">
        <v>1</v>
      </c>
      <c r="GS64" s="76">
        <v>1</v>
      </c>
      <c r="GT64" s="76">
        <v>1</v>
      </c>
      <c r="GU64" s="76">
        <v>1</v>
      </c>
      <c r="GV64" s="76">
        <v>1</v>
      </c>
      <c r="GW64" s="76">
        <v>1</v>
      </c>
      <c r="GX64" s="76">
        <v>1</v>
      </c>
      <c r="GY64" s="76">
        <v>1</v>
      </c>
      <c r="GZ64" s="76">
        <v>1</v>
      </c>
      <c r="HA64" s="76">
        <v>1</v>
      </c>
      <c r="HB64" s="76">
        <v>1</v>
      </c>
      <c r="HC64" s="76">
        <v>1</v>
      </c>
      <c r="HD64" s="76">
        <v>1</v>
      </c>
      <c r="HE64" s="76">
        <v>1</v>
      </c>
      <c r="HF64" s="77" t="s">
        <v>894</v>
      </c>
    </row>
    <row r="65" spans="1:214" ht="15.75" customHeight="1" x14ac:dyDescent="0.25">
      <c r="A65" s="31" t="s">
        <v>84</v>
      </c>
      <c r="C65" s="26">
        <v>11</v>
      </c>
      <c r="D65" s="26">
        <v>11</v>
      </c>
      <c r="H65" s="27"/>
      <c r="J65" s="86" t="s">
        <v>619</v>
      </c>
      <c r="K65" s="86"/>
      <c r="M65" s="26">
        <v>3</v>
      </c>
      <c r="N65" s="32">
        <f t="shared" si="12"/>
        <v>170</v>
      </c>
      <c r="O65" s="32">
        <f t="shared" si="13"/>
        <v>38</v>
      </c>
      <c r="P65" s="55">
        <f t="shared" si="14"/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56">
        <f t="shared" si="15"/>
        <v>38</v>
      </c>
      <c r="AF65" s="67">
        <v>3</v>
      </c>
      <c r="AG65" s="67">
        <v>3</v>
      </c>
      <c r="AH65" s="67">
        <v>3</v>
      </c>
      <c r="AI65" s="67">
        <v>3</v>
      </c>
      <c r="AJ65" s="67">
        <v>0</v>
      </c>
      <c r="AK65" s="67">
        <v>2</v>
      </c>
      <c r="AL65" s="67">
        <v>0</v>
      </c>
      <c r="AM65" s="67">
        <v>0</v>
      </c>
      <c r="AN65" s="67">
        <v>0</v>
      </c>
      <c r="AO65" s="67">
        <v>0</v>
      </c>
      <c r="AP65" s="67">
        <v>4</v>
      </c>
      <c r="AQ65" s="67">
        <v>4</v>
      </c>
      <c r="AR65" s="67">
        <v>3</v>
      </c>
      <c r="AS65" s="67">
        <v>0</v>
      </c>
      <c r="AT65" s="67">
        <v>3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3</v>
      </c>
      <c r="BA65" s="67">
        <v>4</v>
      </c>
      <c r="BB65" s="67">
        <v>0</v>
      </c>
      <c r="BC65" s="67">
        <v>3</v>
      </c>
      <c r="BD65" s="67">
        <v>0</v>
      </c>
      <c r="BE65" s="67">
        <v>0</v>
      </c>
      <c r="BF65" s="67">
        <v>0</v>
      </c>
      <c r="BG65" s="67">
        <v>0</v>
      </c>
      <c r="BH65" s="68">
        <v>68</v>
      </c>
      <c r="BI65" s="68">
        <v>68</v>
      </c>
      <c r="BJ65" s="78">
        <f t="shared" si="16"/>
        <v>132</v>
      </c>
      <c r="BK65" s="83">
        <f t="shared" si="17"/>
        <v>14</v>
      </c>
      <c r="BL65" s="67">
        <v>0</v>
      </c>
      <c r="BM65" s="67">
        <v>0</v>
      </c>
      <c r="BN65" s="67">
        <v>0</v>
      </c>
      <c r="BO65" s="67">
        <v>1</v>
      </c>
      <c r="BP65" s="67">
        <v>1</v>
      </c>
      <c r="BQ65" s="67">
        <v>0</v>
      </c>
      <c r="BR65" s="67">
        <v>0</v>
      </c>
      <c r="BS65" s="67">
        <v>0</v>
      </c>
      <c r="BT65" s="67">
        <v>0</v>
      </c>
      <c r="BU65" s="67">
        <v>1</v>
      </c>
      <c r="BV65" s="67">
        <v>2</v>
      </c>
      <c r="BW65" s="67">
        <v>2</v>
      </c>
      <c r="BX65" s="67">
        <v>0</v>
      </c>
      <c r="BY65" s="67">
        <v>0</v>
      </c>
      <c r="BZ65" s="67">
        <v>0</v>
      </c>
      <c r="CA65" s="67">
        <v>0</v>
      </c>
      <c r="CB65" s="67">
        <v>1</v>
      </c>
      <c r="CC65" s="67">
        <v>0</v>
      </c>
      <c r="CD65" s="67">
        <v>0</v>
      </c>
      <c r="CE65" s="67">
        <v>0</v>
      </c>
      <c r="CF65" s="67">
        <v>0</v>
      </c>
      <c r="CG65" s="67">
        <v>4</v>
      </c>
      <c r="CH65" s="67">
        <v>0</v>
      </c>
      <c r="CI65" s="67">
        <v>0</v>
      </c>
      <c r="CJ65" s="67">
        <v>0</v>
      </c>
      <c r="CK65" s="67">
        <v>2</v>
      </c>
      <c r="CL65" s="67">
        <v>0</v>
      </c>
      <c r="CM65" s="67">
        <v>0</v>
      </c>
      <c r="CN65" s="67">
        <v>0</v>
      </c>
      <c r="CO65" s="67">
        <v>0</v>
      </c>
      <c r="CP65" s="67">
        <v>0</v>
      </c>
      <c r="CQ65" s="67">
        <v>0</v>
      </c>
      <c r="CR65" s="70" t="s">
        <v>897</v>
      </c>
      <c r="CS65" s="71">
        <f t="shared" si="18"/>
        <v>60</v>
      </c>
      <c r="CU65" s="73">
        <v>6</v>
      </c>
      <c r="CV65" s="73">
        <v>6</v>
      </c>
      <c r="CW65" s="73">
        <v>9</v>
      </c>
      <c r="CX65" s="73">
        <v>9</v>
      </c>
      <c r="DJ65" s="73">
        <v>2</v>
      </c>
      <c r="DK65" s="73">
        <v>3</v>
      </c>
      <c r="DL65" s="73">
        <v>2</v>
      </c>
      <c r="DM65" s="73">
        <v>5</v>
      </c>
      <c r="DN65" s="73">
        <v>5</v>
      </c>
      <c r="DO65" s="73">
        <v>5</v>
      </c>
      <c r="DP65" s="73">
        <v>5</v>
      </c>
      <c r="DQ65" s="73">
        <v>3</v>
      </c>
      <c r="DR65" s="72" t="s">
        <v>899</v>
      </c>
      <c r="DS65" s="74">
        <f t="shared" si="19"/>
        <v>47</v>
      </c>
      <c r="DU65" s="37">
        <v>5</v>
      </c>
      <c r="DV65" s="37">
        <v>5</v>
      </c>
      <c r="DW65" s="37">
        <v>1</v>
      </c>
      <c r="DX65" s="37">
        <v>2</v>
      </c>
      <c r="DY65" s="37">
        <v>2</v>
      </c>
      <c r="DZ65" s="37">
        <v>2</v>
      </c>
      <c r="EA65" s="37">
        <v>3</v>
      </c>
      <c r="EB65" s="37">
        <v>3</v>
      </c>
      <c r="EC65" s="37">
        <v>3</v>
      </c>
      <c r="ED65" s="37">
        <v>2</v>
      </c>
      <c r="EE65" s="37">
        <v>0</v>
      </c>
      <c r="EG65" s="37">
        <v>2</v>
      </c>
      <c r="EH65" s="37">
        <v>2</v>
      </c>
      <c r="EI65" s="37">
        <v>0</v>
      </c>
      <c r="EJ65" s="37">
        <v>2</v>
      </c>
      <c r="EK65" s="37">
        <v>1</v>
      </c>
      <c r="EL65" s="37">
        <v>2</v>
      </c>
      <c r="EM65" s="37">
        <v>0</v>
      </c>
      <c r="EN65" s="37">
        <v>4</v>
      </c>
      <c r="EO65" s="37">
        <v>2</v>
      </c>
      <c r="EP65" s="37">
        <v>4</v>
      </c>
      <c r="EQ65" s="37">
        <v>0</v>
      </c>
      <c r="ER65" s="37">
        <v>0</v>
      </c>
      <c r="ES65" s="37" t="s">
        <v>898</v>
      </c>
      <c r="ET65" s="75">
        <f t="shared" si="20"/>
        <v>11</v>
      </c>
      <c r="EU65" s="76">
        <v>0</v>
      </c>
      <c r="EV65" s="76">
        <v>0</v>
      </c>
      <c r="EW65" s="76">
        <v>0</v>
      </c>
      <c r="EX65" s="76">
        <v>0</v>
      </c>
      <c r="EY65" s="76">
        <v>0</v>
      </c>
      <c r="EZ65" s="76">
        <v>1</v>
      </c>
      <c r="FA65" s="76">
        <v>1</v>
      </c>
      <c r="FB65" s="76">
        <v>0</v>
      </c>
      <c r="FC65" s="76">
        <v>0</v>
      </c>
      <c r="FD65" s="76">
        <v>0</v>
      </c>
      <c r="FE65" s="76">
        <v>1</v>
      </c>
      <c r="FF65" s="76">
        <v>1</v>
      </c>
      <c r="FG65" s="76">
        <v>0</v>
      </c>
      <c r="FH65" s="76">
        <v>1</v>
      </c>
      <c r="FI65" s="76">
        <v>1</v>
      </c>
      <c r="FJ65" s="76">
        <v>1</v>
      </c>
      <c r="FK65" s="76">
        <v>0</v>
      </c>
      <c r="FL65" s="76">
        <v>0</v>
      </c>
      <c r="FM65" s="76">
        <v>0</v>
      </c>
      <c r="FN65" s="76">
        <v>0</v>
      </c>
      <c r="FO65" s="76">
        <v>0</v>
      </c>
      <c r="FP65" s="76">
        <v>0</v>
      </c>
      <c r="FQ65" s="76">
        <v>0</v>
      </c>
      <c r="FR65" s="76">
        <v>0</v>
      </c>
      <c r="FS65" s="76">
        <v>0</v>
      </c>
      <c r="FT65" s="76">
        <v>0</v>
      </c>
      <c r="FU65" s="76">
        <v>0</v>
      </c>
      <c r="FV65" s="76">
        <v>0</v>
      </c>
      <c r="FW65" s="76">
        <v>0</v>
      </c>
      <c r="FX65" s="76">
        <v>0</v>
      </c>
      <c r="FY65" s="76">
        <v>0</v>
      </c>
      <c r="FZ65" s="76">
        <v>0</v>
      </c>
      <c r="GA65" s="76">
        <v>0</v>
      </c>
      <c r="GB65" s="76">
        <v>0</v>
      </c>
      <c r="GC65" s="76">
        <v>0</v>
      </c>
      <c r="GD65" s="76">
        <v>0</v>
      </c>
      <c r="GE65" s="76">
        <v>0</v>
      </c>
      <c r="GF65" s="76">
        <v>0</v>
      </c>
      <c r="GG65" s="76">
        <v>0</v>
      </c>
      <c r="GH65" s="76">
        <v>0</v>
      </c>
      <c r="GI65" s="76">
        <v>0</v>
      </c>
      <c r="GJ65" s="76">
        <v>0</v>
      </c>
      <c r="GK65" s="76">
        <v>0</v>
      </c>
      <c r="GL65" s="76">
        <v>0</v>
      </c>
      <c r="GM65" s="76">
        <v>1</v>
      </c>
      <c r="GN65" s="76">
        <v>1</v>
      </c>
      <c r="GO65" s="76">
        <v>0</v>
      </c>
      <c r="GP65" s="76">
        <v>0</v>
      </c>
      <c r="GQ65" s="76">
        <v>0</v>
      </c>
      <c r="GR65" s="76">
        <v>0</v>
      </c>
      <c r="GS65" s="76">
        <v>1</v>
      </c>
      <c r="GT65" s="76">
        <v>0</v>
      </c>
      <c r="GU65" s="76">
        <v>0</v>
      </c>
      <c r="GV65" s="76">
        <v>0</v>
      </c>
      <c r="GW65" s="76">
        <v>1</v>
      </c>
      <c r="GX65" s="76">
        <v>0</v>
      </c>
      <c r="GY65" s="76">
        <v>0</v>
      </c>
      <c r="GZ65" s="76">
        <v>0</v>
      </c>
      <c r="HA65" s="76">
        <v>0</v>
      </c>
      <c r="HB65" s="76">
        <v>0</v>
      </c>
      <c r="HC65" s="76">
        <v>0</v>
      </c>
      <c r="HD65" s="76">
        <v>0</v>
      </c>
      <c r="HE65" s="76">
        <v>0</v>
      </c>
      <c r="HF65" s="77" t="s">
        <v>894</v>
      </c>
    </row>
    <row r="66" spans="1:214" ht="15.75" customHeight="1" x14ac:dyDescent="0.25">
      <c r="A66" s="31" t="s">
        <v>184</v>
      </c>
      <c r="C66" s="26">
        <v>11</v>
      </c>
      <c r="D66" s="26">
        <v>11</v>
      </c>
      <c r="H66" s="27"/>
      <c r="J66" s="86" t="s">
        <v>608</v>
      </c>
      <c r="K66" s="86"/>
      <c r="M66" s="26">
        <v>3</v>
      </c>
      <c r="N66" s="32">
        <f t="shared" ref="N66:N79" si="21">O66+BJ66</f>
        <v>164</v>
      </c>
      <c r="O66" s="32">
        <f t="shared" ref="O66:O79" si="22">SUM(P66,AE66)</f>
        <v>53</v>
      </c>
      <c r="P66" s="55">
        <f t="shared" ref="P66:P79" si="23">SUM(Q66:AD66)</f>
        <v>40</v>
      </c>
      <c r="Q66" s="66">
        <v>7</v>
      </c>
      <c r="R66" s="66">
        <v>1</v>
      </c>
      <c r="S66" s="66">
        <v>0</v>
      </c>
      <c r="T66" s="66">
        <v>11</v>
      </c>
      <c r="U66" s="66">
        <v>1</v>
      </c>
      <c r="V66" s="66">
        <v>17</v>
      </c>
      <c r="W66" s="66">
        <v>3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56">
        <f t="shared" ref="AE66:AE79" si="24">SUM(AF66:BG66)</f>
        <v>13</v>
      </c>
      <c r="AF66" s="67">
        <v>3</v>
      </c>
      <c r="AG66" s="67">
        <v>3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4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3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8">
        <v>38</v>
      </c>
      <c r="BI66" s="68">
        <v>38</v>
      </c>
      <c r="BJ66" s="78">
        <f t="shared" ref="BJ66:BJ79" si="25">SUM(BK66,CS66,DS66,ET66)</f>
        <v>111</v>
      </c>
      <c r="BK66" s="83">
        <f t="shared" ref="BK66:BK79" si="26">SUM(BL66:CQ66)</f>
        <v>7</v>
      </c>
      <c r="BL66" s="67">
        <v>0</v>
      </c>
      <c r="BM66" s="67">
        <v>1</v>
      </c>
      <c r="BN66" s="67">
        <v>0</v>
      </c>
      <c r="BO66" s="67">
        <v>1</v>
      </c>
      <c r="BP66" s="67">
        <v>1</v>
      </c>
      <c r="BQ66" s="67">
        <v>0</v>
      </c>
      <c r="BR66" s="67">
        <v>1</v>
      </c>
      <c r="BS66" s="67">
        <v>1</v>
      </c>
      <c r="BT66" s="67">
        <v>1</v>
      </c>
      <c r="BU66" s="67">
        <v>1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0</v>
      </c>
      <c r="CE66" s="67">
        <v>0</v>
      </c>
      <c r="CF66" s="67">
        <v>0</v>
      </c>
      <c r="CG66" s="67">
        <v>0</v>
      </c>
      <c r="CH66" s="67">
        <v>0</v>
      </c>
      <c r="CI66" s="67">
        <v>0</v>
      </c>
      <c r="CJ66" s="67">
        <v>0</v>
      </c>
      <c r="CK66" s="67">
        <v>0</v>
      </c>
      <c r="CL66" s="67">
        <v>0</v>
      </c>
      <c r="CM66" s="67">
        <v>0</v>
      </c>
      <c r="CN66" s="67">
        <v>0</v>
      </c>
      <c r="CO66" s="67">
        <v>0</v>
      </c>
      <c r="CP66" s="67">
        <v>0</v>
      </c>
      <c r="CQ66" s="67">
        <v>0</v>
      </c>
      <c r="CR66" s="70" t="s">
        <v>897</v>
      </c>
      <c r="CS66" s="71">
        <f t="shared" si="18"/>
        <v>50</v>
      </c>
      <c r="CU66" s="73">
        <v>6</v>
      </c>
      <c r="CV66" s="73">
        <v>6</v>
      </c>
      <c r="CW66" s="73">
        <v>9</v>
      </c>
      <c r="CX66" s="73">
        <v>9</v>
      </c>
      <c r="CZ66" s="73">
        <v>0</v>
      </c>
      <c r="DA66" s="73">
        <v>0</v>
      </c>
      <c r="DB66" s="73">
        <v>0</v>
      </c>
      <c r="DC66" s="73">
        <v>0</v>
      </c>
      <c r="DD66" s="73">
        <v>0</v>
      </c>
      <c r="DE66" s="73">
        <v>0</v>
      </c>
      <c r="DF66" s="73">
        <v>0</v>
      </c>
      <c r="DG66" s="73">
        <v>0</v>
      </c>
      <c r="DH66" s="73">
        <v>0</v>
      </c>
      <c r="DJ66" s="73">
        <v>2</v>
      </c>
      <c r="DK66" s="73">
        <v>3</v>
      </c>
      <c r="DL66" s="73">
        <v>2</v>
      </c>
      <c r="DM66" s="73">
        <v>5</v>
      </c>
      <c r="DN66" s="73">
        <v>5</v>
      </c>
      <c r="DO66" s="73">
        <v>0</v>
      </c>
      <c r="DP66" s="73">
        <v>0</v>
      </c>
      <c r="DQ66" s="73">
        <v>3</v>
      </c>
      <c r="DR66" s="72" t="s">
        <v>892</v>
      </c>
      <c r="DS66" s="74">
        <f t="shared" si="19"/>
        <v>51</v>
      </c>
      <c r="DU66" s="37">
        <v>4</v>
      </c>
      <c r="DV66" s="37">
        <v>5</v>
      </c>
      <c r="DW66" s="37">
        <v>3</v>
      </c>
      <c r="DX66" s="37">
        <v>2</v>
      </c>
      <c r="DY66" s="37">
        <v>0</v>
      </c>
      <c r="DZ66" s="37">
        <v>1</v>
      </c>
      <c r="EA66" s="37">
        <v>1</v>
      </c>
      <c r="EB66" s="37">
        <v>4</v>
      </c>
      <c r="EC66" s="37">
        <v>0</v>
      </c>
      <c r="ED66" s="37">
        <v>2</v>
      </c>
      <c r="EE66" s="37">
        <v>4</v>
      </c>
      <c r="EG66" s="37">
        <v>3</v>
      </c>
      <c r="EH66" s="37">
        <v>1</v>
      </c>
      <c r="EI66" s="37">
        <v>1</v>
      </c>
      <c r="EJ66" s="37">
        <v>2</v>
      </c>
      <c r="EK66" s="37">
        <v>2</v>
      </c>
      <c r="EL66" s="37">
        <v>6</v>
      </c>
      <c r="EM66" s="37">
        <v>0</v>
      </c>
      <c r="EN66" s="37">
        <v>2</v>
      </c>
      <c r="EO66" s="37">
        <v>3</v>
      </c>
      <c r="EP66" s="37">
        <v>2</v>
      </c>
      <c r="EQ66" s="37">
        <v>3</v>
      </c>
      <c r="ER66" s="37">
        <v>0</v>
      </c>
      <c r="ES66" s="37" t="s">
        <v>896</v>
      </c>
      <c r="ET66" s="75">
        <f t="shared" si="20"/>
        <v>3</v>
      </c>
      <c r="EU66" s="76">
        <v>1</v>
      </c>
      <c r="EV66" s="76">
        <v>1</v>
      </c>
      <c r="EW66" s="76">
        <v>0</v>
      </c>
      <c r="EX66" s="76">
        <v>0</v>
      </c>
      <c r="EY66" s="76">
        <v>0</v>
      </c>
      <c r="EZ66" s="76">
        <v>0</v>
      </c>
      <c r="FA66" s="76">
        <v>0</v>
      </c>
      <c r="FB66" s="76">
        <v>0</v>
      </c>
      <c r="FC66" s="76">
        <v>1</v>
      </c>
      <c r="FD66" s="76">
        <v>0</v>
      </c>
      <c r="FE66" s="76">
        <v>0</v>
      </c>
      <c r="FF66" s="76">
        <v>0</v>
      </c>
      <c r="FG66" s="76">
        <v>0</v>
      </c>
      <c r="FH66" s="76">
        <v>0</v>
      </c>
      <c r="FI66" s="76">
        <v>0</v>
      </c>
      <c r="FJ66" s="76">
        <v>0</v>
      </c>
      <c r="FK66" s="76">
        <v>0</v>
      </c>
      <c r="FL66" s="76">
        <v>0</v>
      </c>
      <c r="FM66" s="76">
        <v>0</v>
      </c>
      <c r="FN66" s="76">
        <v>0</v>
      </c>
      <c r="FO66" s="76">
        <v>0</v>
      </c>
      <c r="FP66" s="76">
        <v>0</v>
      </c>
      <c r="FQ66" s="76">
        <v>0</v>
      </c>
      <c r="FR66" s="76">
        <v>0</v>
      </c>
      <c r="FS66" s="76">
        <v>0</v>
      </c>
      <c r="FT66" s="76">
        <v>0</v>
      </c>
      <c r="FU66" s="76">
        <v>0</v>
      </c>
      <c r="FV66" s="76">
        <v>0</v>
      </c>
      <c r="FW66" s="76">
        <v>0</v>
      </c>
      <c r="FX66" s="76">
        <v>0</v>
      </c>
      <c r="FY66" s="76">
        <v>0</v>
      </c>
      <c r="FZ66" s="76">
        <v>0</v>
      </c>
      <c r="GA66" s="76">
        <v>0</v>
      </c>
      <c r="GB66" s="76">
        <v>0</v>
      </c>
      <c r="GC66" s="76">
        <v>0</v>
      </c>
      <c r="GD66" s="76">
        <v>0</v>
      </c>
      <c r="GE66" s="76">
        <v>0</v>
      </c>
      <c r="GF66" s="76">
        <v>0</v>
      </c>
      <c r="GG66" s="76">
        <v>0</v>
      </c>
      <c r="GH66" s="76">
        <v>0</v>
      </c>
      <c r="GI66" s="76">
        <v>0</v>
      </c>
      <c r="GJ66" s="76">
        <v>0</v>
      </c>
      <c r="GK66" s="76">
        <v>0</v>
      </c>
      <c r="GL66" s="76">
        <v>0</v>
      </c>
      <c r="GM66" s="76">
        <v>0</v>
      </c>
      <c r="GN66" s="76">
        <v>0</v>
      </c>
      <c r="GO66" s="76">
        <v>0</v>
      </c>
      <c r="GP66" s="76">
        <v>0</v>
      </c>
      <c r="GQ66" s="76">
        <v>0</v>
      </c>
      <c r="GR66" s="76">
        <v>0</v>
      </c>
      <c r="GS66" s="76">
        <v>0</v>
      </c>
      <c r="GT66" s="76">
        <v>0</v>
      </c>
      <c r="GU66" s="76">
        <v>0</v>
      </c>
      <c r="GV66" s="76">
        <v>0</v>
      </c>
      <c r="GW66" s="76">
        <v>0</v>
      </c>
      <c r="GX66" s="76">
        <v>0</v>
      </c>
      <c r="GY66" s="76">
        <v>0</v>
      </c>
      <c r="GZ66" s="76">
        <v>0</v>
      </c>
      <c r="HA66" s="76">
        <v>0</v>
      </c>
      <c r="HB66" s="76">
        <v>0</v>
      </c>
      <c r="HC66" s="76">
        <v>0</v>
      </c>
      <c r="HD66" s="76">
        <v>0</v>
      </c>
      <c r="HE66" s="76">
        <v>0</v>
      </c>
      <c r="HF66" s="77" t="s">
        <v>894</v>
      </c>
    </row>
    <row r="67" spans="1:214" ht="15.75" customHeight="1" x14ac:dyDescent="0.25">
      <c r="A67" s="31" t="s">
        <v>471</v>
      </c>
      <c r="C67" s="26">
        <v>11</v>
      </c>
      <c r="D67" s="26">
        <v>11</v>
      </c>
      <c r="H67" s="27"/>
      <c r="J67" s="86" t="s">
        <v>621</v>
      </c>
      <c r="K67" s="86"/>
      <c r="M67" s="26">
        <v>3</v>
      </c>
      <c r="N67" s="32">
        <f t="shared" si="21"/>
        <v>156</v>
      </c>
      <c r="O67" s="32">
        <f t="shared" si="22"/>
        <v>32</v>
      </c>
      <c r="P67" s="55">
        <f t="shared" si="23"/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56">
        <f t="shared" si="24"/>
        <v>32</v>
      </c>
      <c r="AF67" s="67">
        <v>3</v>
      </c>
      <c r="AG67" s="67">
        <v>3</v>
      </c>
      <c r="AH67" s="67">
        <v>0</v>
      </c>
      <c r="AI67" s="67">
        <v>3</v>
      </c>
      <c r="AJ67" s="67">
        <v>0</v>
      </c>
      <c r="AK67" s="67">
        <v>2</v>
      </c>
      <c r="AL67" s="67">
        <v>0</v>
      </c>
      <c r="AM67" s="67">
        <v>0</v>
      </c>
      <c r="AN67" s="67">
        <v>0</v>
      </c>
      <c r="AO67" s="67">
        <v>0</v>
      </c>
      <c r="AP67" s="67">
        <v>4</v>
      </c>
      <c r="AQ67" s="67">
        <v>4</v>
      </c>
      <c r="AR67" s="67">
        <v>3</v>
      </c>
      <c r="AS67" s="67">
        <v>0</v>
      </c>
      <c r="AT67" s="67">
        <v>3</v>
      </c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4</v>
      </c>
      <c r="BB67" s="67">
        <v>0</v>
      </c>
      <c r="BC67" s="67">
        <v>3</v>
      </c>
      <c r="BD67" s="67">
        <v>0</v>
      </c>
      <c r="BE67" s="67">
        <v>0</v>
      </c>
      <c r="BF67" s="67">
        <v>0</v>
      </c>
      <c r="BG67" s="67">
        <v>0</v>
      </c>
      <c r="BH67" s="68">
        <v>58</v>
      </c>
      <c r="BI67" s="68">
        <v>58</v>
      </c>
      <c r="BJ67" s="78">
        <f t="shared" si="25"/>
        <v>124</v>
      </c>
      <c r="BK67" s="83">
        <f t="shared" si="26"/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>
        <v>0</v>
      </c>
      <c r="CC67" s="67">
        <v>0</v>
      </c>
      <c r="CD67" s="67">
        <v>0</v>
      </c>
      <c r="CE67" s="67">
        <v>0</v>
      </c>
      <c r="CF67" s="67">
        <v>0</v>
      </c>
      <c r="CG67" s="67">
        <v>0</v>
      </c>
      <c r="CH67" s="67">
        <v>0</v>
      </c>
      <c r="CI67" s="67">
        <v>0</v>
      </c>
      <c r="CJ67" s="67">
        <v>0</v>
      </c>
      <c r="CK67" s="67">
        <v>0</v>
      </c>
      <c r="CL67" s="67">
        <v>0</v>
      </c>
      <c r="CM67" s="67">
        <v>0</v>
      </c>
      <c r="CN67" s="67">
        <v>0</v>
      </c>
      <c r="CO67" s="67">
        <v>0</v>
      </c>
      <c r="CP67" s="67">
        <v>0</v>
      </c>
      <c r="CQ67" s="67">
        <v>0</v>
      </c>
      <c r="CR67" s="70" t="s">
        <v>897</v>
      </c>
      <c r="CS67" s="71">
        <f t="shared" si="18"/>
        <v>0</v>
      </c>
      <c r="CU67" s="73">
        <v>0</v>
      </c>
      <c r="CV67" s="73">
        <v>0</v>
      </c>
      <c r="CW67" s="73">
        <v>0</v>
      </c>
      <c r="CX67" s="73">
        <v>0</v>
      </c>
      <c r="CZ67" s="73">
        <v>0</v>
      </c>
      <c r="DA67" s="73">
        <v>0</v>
      </c>
      <c r="DB67" s="73">
        <v>0</v>
      </c>
      <c r="DC67" s="73">
        <v>0</v>
      </c>
      <c r="DD67" s="73">
        <v>0</v>
      </c>
      <c r="DE67" s="73">
        <v>0</v>
      </c>
      <c r="DF67" s="73">
        <v>0</v>
      </c>
      <c r="DG67" s="73">
        <v>0</v>
      </c>
      <c r="DH67" s="73">
        <v>0</v>
      </c>
      <c r="DJ67" s="73">
        <v>0</v>
      </c>
      <c r="DK67" s="73">
        <v>0</v>
      </c>
      <c r="DL67" s="73">
        <v>0</v>
      </c>
      <c r="DM67" s="73">
        <v>0</v>
      </c>
      <c r="DN67" s="73">
        <v>0</v>
      </c>
      <c r="DO67" s="73">
        <v>0</v>
      </c>
      <c r="DP67" s="73">
        <v>0</v>
      </c>
      <c r="DQ67" s="73">
        <v>0</v>
      </c>
      <c r="DR67" s="72" t="s">
        <v>892</v>
      </c>
      <c r="DS67" s="74">
        <f t="shared" si="19"/>
        <v>56</v>
      </c>
      <c r="DU67" s="37">
        <v>5</v>
      </c>
      <c r="DV67" s="37">
        <v>5</v>
      </c>
      <c r="DW67" s="37">
        <v>3</v>
      </c>
      <c r="DX67" s="37">
        <v>2</v>
      </c>
      <c r="DY67" s="37">
        <v>2</v>
      </c>
      <c r="DZ67" s="37">
        <v>2</v>
      </c>
      <c r="EA67" s="37">
        <v>1</v>
      </c>
      <c r="EB67" s="37">
        <v>6</v>
      </c>
      <c r="EC67" s="37">
        <v>0</v>
      </c>
      <c r="ED67" s="37">
        <v>4</v>
      </c>
      <c r="EE67" s="37">
        <v>2</v>
      </c>
      <c r="EG67" s="37">
        <v>3</v>
      </c>
      <c r="EH67" s="37">
        <v>2</v>
      </c>
      <c r="EI67" s="37">
        <v>1</v>
      </c>
      <c r="EJ67" s="37">
        <v>2</v>
      </c>
      <c r="EK67" s="37">
        <v>2</v>
      </c>
      <c r="EL67" s="37">
        <v>6</v>
      </c>
      <c r="EM67" s="37">
        <v>0</v>
      </c>
      <c r="EN67" s="37">
        <v>8</v>
      </c>
      <c r="EO67" s="37">
        <v>0</v>
      </c>
      <c r="EP67" s="37">
        <v>0</v>
      </c>
      <c r="EQ67" s="37">
        <v>0</v>
      </c>
      <c r="ER67" s="37">
        <v>0</v>
      </c>
      <c r="ES67" s="37" t="s">
        <v>898</v>
      </c>
      <c r="ET67" s="75">
        <f t="shared" si="20"/>
        <v>68</v>
      </c>
      <c r="EU67" s="76">
        <v>1</v>
      </c>
      <c r="EV67" s="76">
        <v>1</v>
      </c>
      <c r="EW67" s="76">
        <v>1</v>
      </c>
      <c r="EX67" s="76">
        <v>1</v>
      </c>
      <c r="EY67" s="76">
        <v>1</v>
      </c>
      <c r="EZ67" s="76">
        <v>1</v>
      </c>
      <c r="FA67" s="76">
        <v>1</v>
      </c>
      <c r="FB67" s="76">
        <v>1</v>
      </c>
      <c r="FC67" s="76">
        <v>1</v>
      </c>
      <c r="FD67" s="76">
        <v>1</v>
      </c>
      <c r="FE67" s="76">
        <v>1</v>
      </c>
      <c r="FF67" s="76">
        <v>1</v>
      </c>
      <c r="FG67" s="76">
        <v>1</v>
      </c>
      <c r="FH67" s="76">
        <v>1</v>
      </c>
      <c r="FI67" s="76">
        <v>1</v>
      </c>
      <c r="FJ67" s="76">
        <v>1</v>
      </c>
      <c r="FK67" s="76">
        <v>1</v>
      </c>
      <c r="FL67" s="76">
        <v>1</v>
      </c>
      <c r="FM67" s="76">
        <v>1</v>
      </c>
      <c r="FN67" s="76">
        <v>1</v>
      </c>
      <c r="FO67" s="76">
        <v>1</v>
      </c>
      <c r="FP67" s="76">
        <v>0</v>
      </c>
      <c r="FQ67" s="76">
        <v>1</v>
      </c>
      <c r="FR67" s="76">
        <v>1</v>
      </c>
      <c r="FS67" s="76">
        <v>1</v>
      </c>
      <c r="FT67" s="76">
        <v>1</v>
      </c>
      <c r="FU67" s="76">
        <v>1</v>
      </c>
      <c r="FV67" s="76">
        <v>1</v>
      </c>
      <c r="FW67" s="76">
        <v>1</v>
      </c>
      <c r="FX67" s="76">
        <v>1</v>
      </c>
      <c r="FY67" s="76">
        <v>0</v>
      </c>
      <c r="FZ67" s="76">
        <v>1</v>
      </c>
      <c r="GA67" s="76">
        <v>2</v>
      </c>
      <c r="GB67" s="76">
        <v>2</v>
      </c>
      <c r="GC67" s="76">
        <v>2</v>
      </c>
      <c r="GD67" s="76">
        <v>2</v>
      </c>
      <c r="GE67" s="76">
        <v>2</v>
      </c>
      <c r="GF67" s="76">
        <v>2</v>
      </c>
      <c r="GG67" s="76">
        <v>2</v>
      </c>
      <c r="GH67" s="76">
        <v>1</v>
      </c>
      <c r="GI67" s="76">
        <v>1</v>
      </c>
      <c r="GJ67" s="76">
        <v>1</v>
      </c>
      <c r="GK67" s="76">
        <v>1</v>
      </c>
      <c r="GL67" s="76">
        <v>1</v>
      </c>
      <c r="GM67" s="76">
        <v>1</v>
      </c>
      <c r="GN67" s="76">
        <v>1</v>
      </c>
      <c r="GO67" s="76">
        <v>1</v>
      </c>
      <c r="GP67" s="76">
        <v>1</v>
      </c>
      <c r="GQ67" s="76">
        <v>1</v>
      </c>
      <c r="GR67" s="76">
        <v>1</v>
      </c>
      <c r="GS67" s="76">
        <v>1</v>
      </c>
      <c r="GT67" s="76">
        <v>1</v>
      </c>
      <c r="GU67" s="76">
        <v>1</v>
      </c>
      <c r="GV67" s="76">
        <v>1</v>
      </c>
      <c r="GW67" s="76">
        <v>1</v>
      </c>
      <c r="GX67" s="76">
        <v>1</v>
      </c>
      <c r="GY67" s="76">
        <v>1</v>
      </c>
      <c r="GZ67" s="76">
        <v>1</v>
      </c>
      <c r="HA67" s="76">
        <v>1</v>
      </c>
      <c r="HB67" s="76">
        <v>1</v>
      </c>
      <c r="HC67" s="76">
        <v>1</v>
      </c>
      <c r="HD67" s="76">
        <v>1</v>
      </c>
      <c r="HE67" s="76">
        <v>1</v>
      </c>
      <c r="HF67" s="77" t="s">
        <v>894</v>
      </c>
    </row>
    <row r="68" spans="1:214" ht="15.75" customHeight="1" x14ac:dyDescent="0.25">
      <c r="A68" s="31" t="s">
        <v>123</v>
      </c>
      <c r="C68" s="26">
        <v>11</v>
      </c>
      <c r="D68" s="26">
        <v>11</v>
      </c>
      <c r="H68" s="27"/>
      <c r="J68" s="86" t="s">
        <v>617</v>
      </c>
      <c r="K68" s="86"/>
      <c r="M68" s="26">
        <v>3</v>
      </c>
      <c r="N68" s="32">
        <f t="shared" si="21"/>
        <v>152</v>
      </c>
      <c r="O68" s="32">
        <f t="shared" si="22"/>
        <v>41</v>
      </c>
      <c r="P68" s="55">
        <f t="shared" si="23"/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56">
        <f t="shared" si="24"/>
        <v>41</v>
      </c>
      <c r="AF68" s="67">
        <v>3</v>
      </c>
      <c r="AG68" s="67">
        <v>3</v>
      </c>
      <c r="AH68" s="67">
        <v>3</v>
      </c>
      <c r="AI68" s="67">
        <v>3</v>
      </c>
      <c r="AJ68" s="67">
        <v>0</v>
      </c>
      <c r="AK68" s="67">
        <v>2</v>
      </c>
      <c r="AL68" s="67">
        <v>0</v>
      </c>
      <c r="AM68" s="67">
        <v>0</v>
      </c>
      <c r="AN68" s="67">
        <v>0</v>
      </c>
      <c r="AO68" s="67">
        <v>0</v>
      </c>
      <c r="AP68" s="67">
        <v>4</v>
      </c>
      <c r="AQ68" s="67">
        <v>4</v>
      </c>
      <c r="AR68" s="67">
        <v>3</v>
      </c>
      <c r="AS68" s="67">
        <v>0</v>
      </c>
      <c r="AT68" s="67">
        <v>3</v>
      </c>
      <c r="AU68" s="67">
        <v>0</v>
      </c>
      <c r="AV68" s="67">
        <v>0</v>
      </c>
      <c r="AW68" s="67">
        <v>0</v>
      </c>
      <c r="AX68" s="67">
        <v>0</v>
      </c>
      <c r="AY68" s="67">
        <v>3</v>
      </c>
      <c r="AZ68" s="67">
        <v>3</v>
      </c>
      <c r="BA68" s="67">
        <v>4</v>
      </c>
      <c r="BB68" s="67">
        <v>0</v>
      </c>
      <c r="BC68" s="67">
        <v>3</v>
      </c>
      <c r="BD68" s="67">
        <v>0</v>
      </c>
      <c r="BE68" s="67">
        <v>0</v>
      </c>
      <c r="BF68" s="67">
        <v>0</v>
      </c>
      <c r="BG68" s="67">
        <v>0</v>
      </c>
      <c r="BH68" s="68">
        <v>30</v>
      </c>
      <c r="BI68" s="68">
        <v>30</v>
      </c>
      <c r="BJ68" s="78">
        <f t="shared" si="25"/>
        <v>111</v>
      </c>
      <c r="BK68" s="83">
        <f t="shared" si="26"/>
        <v>0</v>
      </c>
      <c r="CR68" s="70" t="s">
        <v>891</v>
      </c>
      <c r="CS68" s="71">
        <f t="shared" si="18"/>
        <v>30</v>
      </c>
      <c r="CU68" s="73">
        <v>6</v>
      </c>
      <c r="CV68" s="73">
        <v>6</v>
      </c>
      <c r="CW68" s="73">
        <v>9</v>
      </c>
      <c r="CX68" s="73">
        <v>9</v>
      </c>
      <c r="CZ68" s="73">
        <v>0</v>
      </c>
      <c r="DA68" s="73">
        <v>0</v>
      </c>
      <c r="DB68" s="73">
        <v>0</v>
      </c>
      <c r="DC68" s="73">
        <v>0</v>
      </c>
      <c r="DD68" s="73">
        <v>0</v>
      </c>
      <c r="DE68" s="73">
        <v>0</v>
      </c>
      <c r="DF68" s="73">
        <v>0</v>
      </c>
      <c r="DG68" s="73">
        <v>0</v>
      </c>
      <c r="DH68" s="73">
        <v>0</v>
      </c>
      <c r="DJ68" s="73">
        <v>0</v>
      </c>
      <c r="DK68" s="73">
        <v>0</v>
      </c>
      <c r="DL68" s="73">
        <v>0</v>
      </c>
      <c r="DM68" s="73">
        <v>0</v>
      </c>
      <c r="DN68" s="73">
        <v>0</v>
      </c>
      <c r="DO68" s="73">
        <v>0</v>
      </c>
      <c r="DP68" s="73">
        <v>0</v>
      </c>
      <c r="DQ68" s="73">
        <v>0</v>
      </c>
      <c r="DR68" s="72" t="s">
        <v>892</v>
      </c>
      <c r="DS68" s="74">
        <f t="shared" si="19"/>
        <v>64</v>
      </c>
      <c r="DU68" s="37">
        <v>5</v>
      </c>
      <c r="DV68" s="37">
        <v>5</v>
      </c>
      <c r="DW68" s="37">
        <v>3</v>
      </c>
      <c r="DX68" s="37">
        <v>2</v>
      </c>
      <c r="DY68" s="37">
        <v>2</v>
      </c>
      <c r="DZ68" s="37">
        <v>1</v>
      </c>
      <c r="EA68" s="37">
        <v>3</v>
      </c>
      <c r="EB68" s="37">
        <v>6</v>
      </c>
      <c r="EC68" s="37">
        <v>3</v>
      </c>
      <c r="ED68" s="37">
        <v>4</v>
      </c>
      <c r="EE68" s="37">
        <v>5</v>
      </c>
      <c r="EG68" s="37">
        <v>3</v>
      </c>
      <c r="EH68" s="37">
        <v>2</v>
      </c>
      <c r="EI68" s="37">
        <v>1</v>
      </c>
      <c r="EJ68" s="37">
        <v>2</v>
      </c>
      <c r="EK68" s="37">
        <v>2</v>
      </c>
      <c r="EL68" s="37">
        <v>0</v>
      </c>
      <c r="EM68" s="37">
        <v>0</v>
      </c>
      <c r="EN68" s="37">
        <v>8</v>
      </c>
      <c r="EO68" s="37">
        <v>3</v>
      </c>
      <c r="EP68" s="37">
        <v>4</v>
      </c>
      <c r="EQ68" s="37">
        <v>0</v>
      </c>
      <c r="ER68" s="37">
        <v>0</v>
      </c>
      <c r="ES68" s="37" t="s">
        <v>896</v>
      </c>
      <c r="ET68" s="75">
        <f t="shared" si="20"/>
        <v>17</v>
      </c>
      <c r="EU68" s="76">
        <v>1</v>
      </c>
      <c r="EV68" s="76">
        <v>1</v>
      </c>
      <c r="EW68" s="76">
        <v>0</v>
      </c>
      <c r="EX68" s="76">
        <v>0</v>
      </c>
      <c r="EY68" s="76">
        <v>0</v>
      </c>
      <c r="EZ68" s="76">
        <v>0</v>
      </c>
      <c r="FA68" s="76">
        <v>0</v>
      </c>
      <c r="FB68" s="76">
        <v>0</v>
      </c>
      <c r="FC68" s="76">
        <v>0</v>
      </c>
      <c r="FD68" s="76">
        <v>0</v>
      </c>
      <c r="FE68" s="76">
        <v>0</v>
      </c>
      <c r="FF68" s="76">
        <v>0</v>
      </c>
      <c r="FG68" s="76">
        <v>0</v>
      </c>
      <c r="FH68" s="76">
        <v>0</v>
      </c>
      <c r="FI68" s="76">
        <v>0</v>
      </c>
      <c r="FJ68" s="76">
        <v>0</v>
      </c>
      <c r="FK68" s="76">
        <v>1</v>
      </c>
      <c r="FL68" s="76">
        <v>1</v>
      </c>
      <c r="FM68" s="76">
        <v>1</v>
      </c>
      <c r="FN68" s="76">
        <v>0</v>
      </c>
      <c r="FO68" s="76">
        <v>0</v>
      </c>
      <c r="FP68" s="76">
        <v>0</v>
      </c>
      <c r="FQ68" s="76">
        <v>0</v>
      </c>
      <c r="FR68" s="76">
        <v>0</v>
      </c>
      <c r="FS68" s="76">
        <v>1</v>
      </c>
      <c r="FT68" s="76">
        <v>0</v>
      </c>
      <c r="FU68" s="76">
        <v>0</v>
      </c>
      <c r="FV68" s="76">
        <v>0</v>
      </c>
      <c r="FW68" s="76">
        <v>0</v>
      </c>
      <c r="FX68" s="76">
        <v>0</v>
      </c>
      <c r="FY68" s="76">
        <v>0</v>
      </c>
      <c r="FZ68" s="76">
        <v>0</v>
      </c>
      <c r="GA68" s="76">
        <v>0</v>
      </c>
      <c r="GB68" s="76">
        <v>0</v>
      </c>
      <c r="GC68" s="76">
        <v>0</v>
      </c>
      <c r="GD68" s="76">
        <v>0</v>
      </c>
      <c r="GE68" s="76">
        <v>0</v>
      </c>
      <c r="GF68" s="76">
        <v>0</v>
      </c>
      <c r="GG68" s="76">
        <v>0</v>
      </c>
      <c r="GH68" s="76">
        <v>1</v>
      </c>
      <c r="GI68" s="76">
        <v>1</v>
      </c>
      <c r="GJ68" s="76">
        <v>1</v>
      </c>
      <c r="GK68" s="76">
        <v>0</v>
      </c>
      <c r="GL68" s="76">
        <v>0</v>
      </c>
      <c r="GM68" s="76">
        <v>0</v>
      </c>
      <c r="GN68" s="76">
        <v>0</v>
      </c>
      <c r="GO68" s="76">
        <v>1</v>
      </c>
      <c r="GP68" s="76">
        <v>1</v>
      </c>
      <c r="GQ68" s="76">
        <v>1</v>
      </c>
      <c r="GR68" s="76">
        <v>0</v>
      </c>
      <c r="GS68" s="76">
        <v>0</v>
      </c>
      <c r="GT68" s="76">
        <v>0</v>
      </c>
      <c r="GU68" s="76">
        <v>0</v>
      </c>
      <c r="GV68" s="76">
        <v>0</v>
      </c>
      <c r="GW68" s="76">
        <v>0</v>
      </c>
      <c r="GX68" s="76">
        <v>1</v>
      </c>
      <c r="GY68" s="76">
        <v>1</v>
      </c>
      <c r="GZ68" s="76">
        <v>1</v>
      </c>
      <c r="HA68" s="76">
        <v>0</v>
      </c>
      <c r="HB68" s="76">
        <v>1</v>
      </c>
      <c r="HC68" s="76">
        <v>0</v>
      </c>
      <c r="HD68" s="76">
        <v>1</v>
      </c>
      <c r="HE68" s="76">
        <v>0</v>
      </c>
      <c r="HF68" s="77" t="s">
        <v>894</v>
      </c>
    </row>
    <row r="69" spans="1:214" ht="15.75" customHeight="1" x14ac:dyDescent="0.25">
      <c r="A69" s="31" t="s">
        <v>228</v>
      </c>
      <c r="C69" s="26">
        <v>11</v>
      </c>
      <c r="D69" s="26">
        <v>11</v>
      </c>
      <c r="H69" s="27"/>
      <c r="J69" s="86" t="s">
        <v>620</v>
      </c>
      <c r="K69" s="86"/>
      <c r="M69" s="26">
        <v>3</v>
      </c>
      <c r="N69" s="32">
        <f t="shared" si="21"/>
        <v>121</v>
      </c>
      <c r="O69" s="32">
        <f t="shared" si="22"/>
        <v>36</v>
      </c>
      <c r="P69" s="55">
        <f t="shared" si="23"/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56">
        <f t="shared" si="24"/>
        <v>36</v>
      </c>
      <c r="AF69" s="67">
        <v>3</v>
      </c>
      <c r="AG69" s="67">
        <v>3</v>
      </c>
      <c r="AH69" s="67">
        <v>3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4</v>
      </c>
      <c r="AQ69" s="67">
        <v>4</v>
      </c>
      <c r="AR69" s="67">
        <v>3</v>
      </c>
      <c r="AS69" s="67">
        <v>0</v>
      </c>
      <c r="AT69" s="67">
        <v>3</v>
      </c>
      <c r="AU69" s="67">
        <v>0</v>
      </c>
      <c r="AV69" s="67">
        <v>0</v>
      </c>
      <c r="AW69" s="67">
        <v>0</v>
      </c>
      <c r="AX69" s="67">
        <v>0</v>
      </c>
      <c r="AY69" s="67">
        <v>3</v>
      </c>
      <c r="AZ69" s="67">
        <v>3</v>
      </c>
      <c r="BA69" s="67">
        <v>4</v>
      </c>
      <c r="BB69" s="67">
        <v>0</v>
      </c>
      <c r="BC69" s="67">
        <v>3</v>
      </c>
      <c r="BD69" s="67">
        <v>0</v>
      </c>
      <c r="BE69" s="67">
        <v>0</v>
      </c>
      <c r="BF69" s="67">
        <v>0</v>
      </c>
      <c r="BG69" s="67">
        <v>0</v>
      </c>
      <c r="BH69" s="68">
        <v>63</v>
      </c>
      <c r="BI69" s="68">
        <v>63</v>
      </c>
      <c r="BJ69" s="78">
        <f t="shared" si="25"/>
        <v>85</v>
      </c>
      <c r="BK69" s="83">
        <f t="shared" si="26"/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0</v>
      </c>
      <c r="CE69" s="67">
        <v>0</v>
      </c>
      <c r="CF69" s="67">
        <v>0</v>
      </c>
      <c r="CG69" s="67">
        <v>0</v>
      </c>
      <c r="CH69" s="67">
        <v>0</v>
      </c>
      <c r="CI69" s="67">
        <v>0</v>
      </c>
      <c r="CJ69" s="67">
        <v>0</v>
      </c>
      <c r="CK69" s="67">
        <v>0</v>
      </c>
      <c r="CL69" s="67">
        <v>0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70" t="s">
        <v>897</v>
      </c>
      <c r="CS69" s="71">
        <f t="shared" si="18"/>
        <v>8</v>
      </c>
      <c r="CU69" s="73">
        <v>6</v>
      </c>
      <c r="CV69" s="73">
        <v>0</v>
      </c>
      <c r="CW69" s="73">
        <v>0</v>
      </c>
      <c r="CX69" s="73">
        <v>0</v>
      </c>
      <c r="CZ69" s="73">
        <v>2</v>
      </c>
      <c r="DR69" s="72" t="s">
        <v>899</v>
      </c>
      <c r="DS69" s="74">
        <f t="shared" si="19"/>
        <v>35</v>
      </c>
      <c r="DU69" s="37">
        <v>5</v>
      </c>
      <c r="DV69" s="37">
        <v>5</v>
      </c>
      <c r="DW69" s="37">
        <v>2</v>
      </c>
      <c r="DX69" s="37">
        <v>2</v>
      </c>
      <c r="DY69" s="37">
        <v>0</v>
      </c>
      <c r="DZ69" s="37">
        <v>2</v>
      </c>
      <c r="EA69" s="37">
        <v>1</v>
      </c>
      <c r="EB69" s="37">
        <v>6</v>
      </c>
      <c r="EC69" s="37">
        <v>3</v>
      </c>
      <c r="ED69" s="37">
        <v>4</v>
      </c>
      <c r="EE69" s="37">
        <v>5</v>
      </c>
      <c r="EG69" s="37">
        <v>0</v>
      </c>
      <c r="EH69" s="37">
        <v>0</v>
      </c>
      <c r="EI69" s="37">
        <v>0</v>
      </c>
      <c r="EJ69" s="37">
        <v>0</v>
      </c>
      <c r="EK69" s="37">
        <v>0</v>
      </c>
      <c r="EL69" s="37">
        <v>0</v>
      </c>
      <c r="EM69" s="37">
        <v>0</v>
      </c>
      <c r="EN69" s="37">
        <v>0</v>
      </c>
      <c r="EO69" s="37">
        <v>0</v>
      </c>
      <c r="EP69" s="37">
        <v>0</v>
      </c>
      <c r="EQ69" s="37">
        <v>0</v>
      </c>
      <c r="ER69" s="37">
        <v>0</v>
      </c>
      <c r="ES69" s="37" t="s">
        <v>898</v>
      </c>
      <c r="ET69" s="75">
        <f t="shared" si="20"/>
        <v>42</v>
      </c>
      <c r="EU69" s="76">
        <v>0</v>
      </c>
      <c r="EV69" s="76">
        <v>0</v>
      </c>
      <c r="EW69" s="76">
        <v>0</v>
      </c>
      <c r="EX69" s="76">
        <v>0</v>
      </c>
      <c r="EY69" s="76">
        <v>0</v>
      </c>
      <c r="EZ69" s="76">
        <v>0</v>
      </c>
      <c r="FA69" s="76">
        <v>0</v>
      </c>
      <c r="FB69" s="76">
        <v>0</v>
      </c>
      <c r="FC69" s="76">
        <v>1</v>
      </c>
      <c r="FD69" s="76">
        <v>1</v>
      </c>
      <c r="FE69" s="76">
        <v>1</v>
      </c>
      <c r="FF69" s="76">
        <v>1</v>
      </c>
      <c r="FG69" s="76">
        <v>1</v>
      </c>
      <c r="FH69" s="76">
        <v>1</v>
      </c>
      <c r="FI69" s="76">
        <v>1</v>
      </c>
      <c r="FJ69" s="76">
        <v>1</v>
      </c>
      <c r="FK69" s="76">
        <v>1</v>
      </c>
      <c r="FL69" s="76">
        <v>1</v>
      </c>
      <c r="FM69" s="76">
        <v>1</v>
      </c>
      <c r="FN69" s="76">
        <v>1</v>
      </c>
      <c r="FO69" s="76">
        <v>1</v>
      </c>
      <c r="FP69" s="76">
        <v>0</v>
      </c>
      <c r="FQ69" s="76">
        <v>1</v>
      </c>
      <c r="FR69" s="76">
        <v>1</v>
      </c>
      <c r="FS69" s="76">
        <v>1</v>
      </c>
      <c r="FT69" s="76">
        <v>1</v>
      </c>
      <c r="FU69" s="76">
        <v>0</v>
      </c>
      <c r="FV69" s="76">
        <v>0</v>
      </c>
      <c r="FW69" s="76">
        <v>1</v>
      </c>
      <c r="FX69" s="76">
        <v>0</v>
      </c>
      <c r="FY69" s="76">
        <v>0</v>
      </c>
      <c r="FZ69" s="76">
        <v>0</v>
      </c>
      <c r="GA69" s="76">
        <v>0</v>
      </c>
      <c r="GB69" s="76">
        <v>0</v>
      </c>
      <c r="GC69" s="76">
        <v>0</v>
      </c>
      <c r="GD69" s="76">
        <v>0</v>
      </c>
      <c r="GE69" s="76">
        <v>0</v>
      </c>
      <c r="GF69" s="76">
        <v>0</v>
      </c>
      <c r="GG69" s="76">
        <v>0</v>
      </c>
      <c r="GH69" s="76">
        <v>1</v>
      </c>
      <c r="GI69" s="76">
        <v>1</v>
      </c>
      <c r="GJ69" s="76">
        <v>1</v>
      </c>
      <c r="GK69" s="76">
        <v>1</v>
      </c>
      <c r="GL69" s="76">
        <v>1</v>
      </c>
      <c r="GM69" s="76">
        <v>1</v>
      </c>
      <c r="GN69" s="76">
        <v>1</v>
      </c>
      <c r="GO69" s="76">
        <v>1</v>
      </c>
      <c r="GP69" s="76">
        <v>1</v>
      </c>
      <c r="GQ69" s="76">
        <v>1</v>
      </c>
      <c r="GR69" s="76">
        <v>1</v>
      </c>
      <c r="GS69" s="76">
        <v>1</v>
      </c>
      <c r="GT69" s="76">
        <v>1</v>
      </c>
      <c r="GU69" s="76">
        <v>1</v>
      </c>
      <c r="GV69" s="76">
        <v>1</v>
      </c>
      <c r="GW69" s="76">
        <v>1</v>
      </c>
      <c r="GX69" s="76">
        <v>1</v>
      </c>
      <c r="GY69" s="76">
        <v>1</v>
      </c>
      <c r="GZ69" s="76">
        <v>1</v>
      </c>
      <c r="HA69" s="76">
        <v>1</v>
      </c>
      <c r="HB69" s="76">
        <v>1</v>
      </c>
      <c r="HC69" s="76">
        <v>1</v>
      </c>
      <c r="HD69" s="76">
        <v>1</v>
      </c>
      <c r="HE69" s="76">
        <v>1</v>
      </c>
      <c r="HF69" s="77" t="s">
        <v>894</v>
      </c>
    </row>
    <row r="70" spans="1:214" ht="15.75" customHeight="1" x14ac:dyDescent="0.25">
      <c r="A70" s="31" t="s">
        <v>483</v>
      </c>
      <c r="C70" s="26">
        <v>11</v>
      </c>
      <c r="D70" s="26">
        <v>11</v>
      </c>
      <c r="H70" s="27"/>
      <c r="J70" s="86" t="s">
        <v>602</v>
      </c>
      <c r="K70" s="86"/>
      <c r="M70" s="26">
        <v>3</v>
      </c>
      <c r="N70" s="32">
        <f t="shared" si="21"/>
        <v>119</v>
      </c>
      <c r="O70" s="32">
        <f t="shared" si="22"/>
        <v>58</v>
      </c>
      <c r="P70" s="55">
        <f t="shared" si="23"/>
        <v>17</v>
      </c>
      <c r="Q70" s="66">
        <v>7</v>
      </c>
      <c r="R70" s="66">
        <v>0</v>
      </c>
      <c r="S70" s="66">
        <v>10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56">
        <f t="shared" si="24"/>
        <v>41</v>
      </c>
      <c r="AF70" s="67">
        <v>3</v>
      </c>
      <c r="AG70" s="67">
        <v>3</v>
      </c>
      <c r="AH70" s="67">
        <v>3</v>
      </c>
      <c r="AI70" s="67">
        <v>3</v>
      </c>
      <c r="AJ70" s="67">
        <v>0</v>
      </c>
      <c r="AK70" s="67">
        <v>2</v>
      </c>
      <c r="AL70" s="67">
        <v>0</v>
      </c>
      <c r="AM70" s="67">
        <v>0</v>
      </c>
      <c r="AN70" s="67">
        <v>0</v>
      </c>
      <c r="AO70" s="67">
        <v>0</v>
      </c>
      <c r="AP70" s="67">
        <v>4</v>
      </c>
      <c r="AQ70" s="67">
        <v>4</v>
      </c>
      <c r="AR70" s="67">
        <v>3</v>
      </c>
      <c r="AS70" s="67">
        <v>0</v>
      </c>
      <c r="AT70" s="67">
        <v>3</v>
      </c>
      <c r="AU70" s="67">
        <v>0</v>
      </c>
      <c r="AV70" s="67">
        <v>0</v>
      </c>
      <c r="AW70" s="67">
        <v>0</v>
      </c>
      <c r="AX70" s="67">
        <v>0</v>
      </c>
      <c r="AY70" s="67">
        <v>3</v>
      </c>
      <c r="AZ70" s="67">
        <v>3</v>
      </c>
      <c r="BA70" s="67">
        <v>4</v>
      </c>
      <c r="BB70" s="67">
        <v>0</v>
      </c>
      <c r="BC70" s="67">
        <v>3</v>
      </c>
      <c r="BD70" s="67">
        <v>0</v>
      </c>
      <c r="BE70" s="67">
        <v>0</v>
      </c>
      <c r="BF70" s="67">
        <v>0</v>
      </c>
      <c r="BG70" s="67">
        <v>0</v>
      </c>
      <c r="BH70" s="68">
        <v>65</v>
      </c>
      <c r="BI70" s="68">
        <v>65</v>
      </c>
      <c r="BJ70" s="78">
        <f t="shared" si="25"/>
        <v>61</v>
      </c>
      <c r="BK70" s="83">
        <f t="shared" si="26"/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>
        <v>0</v>
      </c>
      <c r="CC70" s="67">
        <v>0</v>
      </c>
      <c r="CD70" s="67">
        <v>0</v>
      </c>
      <c r="CE70" s="67">
        <v>0</v>
      </c>
      <c r="CF70" s="67">
        <v>0</v>
      </c>
      <c r="CG70" s="67">
        <v>0</v>
      </c>
      <c r="CH70" s="67">
        <v>0</v>
      </c>
      <c r="CI70" s="67">
        <v>0</v>
      </c>
      <c r="CJ70" s="67">
        <v>0</v>
      </c>
      <c r="CK70" s="67">
        <v>0</v>
      </c>
      <c r="CL70" s="67">
        <v>0</v>
      </c>
      <c r="CM70" s="67">
        <v>0</v>
      </c>
      <c r="CN70" s="67">
        <v>0</v>
      </c>
      <c r="CO70" s="67">
        <v>0</v>
      </c>
      <c r="CP70" s="67">
        <v>0</v>
      </c>
      <c r="CQ70" s="67">
        <v>0</v>
      </c>
      <c r="CR70" s="70" t="s">
        <v>897</v>
      </c>
      <c r="CS70" s="71">
        <f t="shared" si="18"/>
        <v>0</v>
      </c>
      <c r="CU70" s="73">
        <v>0</v>
      </c>
      <c r="DR70" s="72" t="s">
        <v>899</v>
      </c>
      <c r="DS70" s="74">
        <f t="shared" si="19"/>
        <v>61</v>
      </c>
      <c r="DU70" s="37">
        <v>5</v>
      </c>
      <c r="DV70" s="37">
        <v>5</v>
      </c>
      <c r="DW70" s="37">
        <v>2</v>
      </c>
      <c r="DX70" s="37">
        <v>2</v>
      </c>
      <c r="DY70" s="37">
        <v>2</v>
      </c>
      <c r="DZ70" s="37">
        <v>2</v>
      </c>
      <c r="EA70" s="37">
        <v>2</v>
      </c>
      <c r="EB70" s="37">
        <v>5</v>
      </c>
      <c r="EC70" s="37">
        <v>0</v>
      </c>
      <c r="ED70" s="37">
        <v>3</v>
      </c>
      <c r="EE70" s="37">
        <v>1</v>
      </c>
      <c r="EG70" s="37">
        <v>3</v>
      </c>
      <c r="EH70" s="37">
        <v>2</v>
      </c>
      <c r="EI70" s="37">
        <v>1</v>
      </c>
      <c r="EJ70" s="37">
        <v>2</v>
      </c>
      <c r="EK70" s="37">
        <v>2</v>
      </c>
      <c r="EL70" s="37">
        <v>5</v>
      </c>
      <c r="EM70" s="37">
        <v>0</v>
      </c>
      <c r="EN70" s="37">
        <v>8</v>
      </c>
      <c r="EO70" s="37">
        <v>3</v>
      </c>
      <c r="EP70" s="37">
        <v>4</v>
      </c>
      <c r="EQ70" s="37">
        <v>2</v>
      </c>
      <c r="ER70" s="37">
        <v>0</v>
      </c>
      <c r="ES70" s="37" t="s">
        <v>898</v>
      </c>
      <c r="ET70" s="75">
        <f t="shared" si="20"/>
        <v>0</v>
      </c>
      <c r="EU70" s="76">
        <v>0</v>
      </c>
      <c r="EV70" s="76">
        <v>0</v>
      </c>
      <c r="EW70" s="76">
        <v>0</v>
      </c>
      <c r="EX70" s="76">
        <v>0</v>
      </c>
      <c r="EY70" s="76">
        <v>0</v>
      </c>
      <c r="EZ70" s="76">
        <v>0</v>
      </c>
      <c r="FA70" s="76">
        <v>0</v>
      </c>
      <c r="FB70" s="76">
        <v>0</v>
      </c>
      <c r="FC70" s="76">
        <v>0</v>
      </c>
      <c r="FD70" s="76">
        <v>0</v>
      </c>
      <c r="FE70" s="76">
        <v>0</v>
      </c>
      <c r="FF70" s="76">
        <v>0</v>
      </c>
      <c r="FG70" s="76">
        <v>0</v>
      </c>
      <c r="FH70" s="76">
        <v>0</v>
      </c>
      <c r="FI70" s="76">
        <v>0</v>
      </c>
      <c r="FJ70" s="76">
        <v>0</v>
      </c>
      <c r="FK70" s="76">
        <v>0</v>
      </c>
      <c r="FL70" s="76">
        <v>0</v>
      </c>
      <c r="FM70" s="76">
        <v>0</v>
      </c>
      <c r="FN70" s="76">
        <v>0</v>
      </c>
      <c r="FO70" s="76">
        <v>0</v>
      </c>
      <c r="FP70" s="76">
        <v>0</v>
      </c>
      <c r="FQ70" s="76">
        <v>0</v>
      </c>
      <c r="FR70" s="76">
        <v>0</v>
      </c>
      <c r="FS70" s="76">
        <v>0</v>
      </c>
      <c r="FT70" s="76">
        <v>0</v>
      </c>
      <c r="FU70" s="76">
        <v>0</v>
      </c>
      <c r="FV70" s="76">
        <v>0</v>
      </c>
      <c r="FW70" s="76">
        <v>0</v>
      </c>
      <c r="FX70" s="76">
        <v>0</v>
      </c>
      <c r="FY70" s="76">
        <v>0</v>
      </c>
      <c r="FZ70" s="76">
        <v>0</v>
      </c>
      <c r="GA70" s="76">
        <v>0</v>
      </c>
      <c r="GB70" s="76">
        <v>0</v>
      </c>
      <c r="GC70" s="76">
        <v>0</v>
      </c>
      <c r="GD70" s="76">
        <v>0</v>
      </c>
      <c r="GE70" s="76">
        <v>0</v>
      </c>
      <c r="GF70" s="76">
        <v>0</v>
      </c>
      <c r="GG70" s="76">
        <v>0</v>
      </c>
      <c r="GH70" s="76">
        <v>0</v>
      </c>
      <c r="GI70" s="76">
        <v>0</v>
      </c>
      <c r="GJ70" s="76">
        <v>0</v>
      </c>
      <c r="GK70" s="76">
        <v>0</v>
      </c>
      <c r="GL70" s="76">
        <v>0</v>
      </c>
      <c r="GM70" s="76">
        <v>0</v>
      </c>
      <c r="GN70" s="76">
        <v>0</v>
      </c>
      <c r="GO70" s="76">
        <v>0</v>
      </c>
      <c r="GP70" s="76">
        <v>0</v>
      </c>
      <c r="GQ70" s="76">
        <v>0</v>
      </c>
      <c r="GR70" s="76">
        <v>0</v>
      </c>
      <c r="GS70" s="76">
        <v>0</v>
      </c>
      <c r="GT70" s="76">
        <v>0</v>
      </c>
      <c r="GU70" s="76">
        <v>0</v>
      </c>
      <c r="GV70" s="76">
        <v>0</v>
      </c>
      <c r="GW70" s="76">
        <v>0</v>
      </c>
      <c r="GX70" s="76">
        <v>0</v>
      </c>
      <c r="GY70" s="76">
        <v>0</v>
      </c>
      <c r="GZ70" s="76">
        <v>0</v>
      </c>
      <c r="HA70" s="76">
        <v>0</v>
      </c>
      <c r="HB70" s="76">
        <v>0</v>
      </c>
      <c r="HC70" s="76">
        <v>0</v>
      </c>
      <c r="HD70" s="76">
        <v>0</v>
      </c>
      <c r="HE70" s="76">
        <v>0</v>
      </c>
      <c r="HF70" s="77" t="s">
        <v>894</v>
      </c>
    </row>
    <row r="71" spans="1:214" ht="15.75" customHeight="1" x14ac:dyDescent="0.25">
      <c r="A71" s="31" t="s">
        <v>478</v>
      </c>
      <c r="C71" s="26">
        <v>11</v>
      </c>
      <c r="D71" s="26">
        <v>11</v>
      </c>
      <c r="H71" s="27"/>
      <c r="I71" s="35"/>
      <c r="J71" s="86" t="s">
        <v>600</v>
      </c>
      <c r="K71" s="86"/>
      <c r="M71" s="26">
        <v>3</v>
      </c>
      <c r="N71" s="32">
        <f t="shared" si="21"/>
        <v>103</v>
      </c>
      <c r="O71" s="32">
        <f t="shared" si="22"/>
        <v>58</v>
      </c>
      <c r="P71" s="55">
        <f t="shared" si="23"/>
        <v>17</v>
      </c>
      <c r="Q71" s="66">
        <v>7</v>
      </c>
      <c r="R71" s="66">
        <v>0</v>
      </c>
      <c r="S71" s="66">
        <v>10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56">
        <f t="shared" si="24"/>
        <v>41</v>
      </c>
      <c r="AF71" s="67">
        <v>3</v>
      </c>
      <c r="AG71" s="67">
        <v>3</v>
      </c>
      <c r="AH71" s="67">
        <v>3</v>
      </c>
      <c r="AI71" s="67">
        <v>3</v>
      </c>
      <c r="AJ71" s="67">
        <v>0</v>
      </c>
      <c r="AK71" s="67">
        <v>2</v>
      </c>
      <c r="AL71" s="67">
        <v>0</v>
      </c>
      <c r="AM71" s="67">
        <v>0</v>
      </c>
      <c r="AN71" s="67">
        <v>0</v>
      </c>
      <c r="AO71" s="67">
        <v>0</v>
      </c>
      <c r="AP71" s="67">
        <v>4</v>
      </c>
      <c r="AQ71" s="67">
        <v>4</v>
      </c>
      <c r="AR71" s="67">
        <v>3</v>
      </c>
      <c r="AS71" s="67">
        <v>0</v>
      </c>
      <c r="AT71" s="67">
        <v>3</v>
      </c>
      <c r="AU71" s="67">
        <v>0</v>
      </c>
      <c r="AV71" s="67">
        <v>0</v>
      </c>
      <c r="AW71" s="67">
        <v>0</v>
      </c>
      <c r="AX71" s="67">
        <v>0</v>
      </c>
      <c r="AY71" s="67">
        <v>3</v>
      </c>
      <c r="AZ71" s="67">
        <v>3</v>
      </c>
      <c r="BA71" s="67">
        <v>4</v>
      </c>
      <c r="BB71" s="67">
        <v>0</v>
      </c>
      <c r="BC71" s="67">
        <v>3</v>
      </c>
      <c r="BD71" s="67">
        <v>0</v>
      </c>
      <c r="BE71" s="67">
        <v>0</v>
      </c>
      <c r="BF71" s="67">
        <v>0</v>
      </c>
      <c r="BG71" s="67">
        <v>0</v>
      </c>
      <c r="BH71" s="68">
        <v>56</v>
      </c>
      <c r="BI71" s="68">
        <v>56</v>
      </c>
      <c r="BJ71" s="78">
        <f t="shared" si="25"/>
        <v>45</v>
      </c>
      <c r="BK71" s="83">
        <f t="shared" si="26"/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>
        <v>0</v>
      </c>
      <c r="CC71" s="67">
        <v>0</v>
      </c>
      <c r="CD71" s="67">
        <v>0</v>
      </c>
      <c r="CE71" s="67">
        <v>0</v>
      </c>
      <c r="CF71" s="67">
        <v>0</v>
      </c>
      <c r="CG71" s="67">
        <v>0</v>
      </c>
      <c r="CH71" s="67">
        <v>0</v>
      </c>
      <c r="CI71" s="67">
        <v>0</v>
      </c>
      <c r="CJ71" s="67">
        <v>0</v>
      </c>
      <c r="CK71" s="67">
        <v>0</v>
      </c>
      <c r="CL71" s="67">
        <v>0</v>
      </c>
      <c r="CM71" s="67">
        <v>0</v>
      </c>
      <c r="CN71" s="67">
        <v>0</v>
      </c>
      <c r="CO71" s="67">
        <v>0</v>
      </c>
      <c r="CP71" s="67">
        <v>0</v>
      </c>
      <c r="CQ71" s="67">
        <v>0</v>
      </c>
      <c r="CR71" s="70" t="s">
        <v>897</v>
      </c>
      <c r="CS71" s="71">
        <f t="shared" si="18"/>
        <v>2</v>
      </c>
      <c r="CU71" s="73">
        <v>0</v>
      </c>
      <c r="CV71" s="73">
        <v>0</v>
      </c>
      <c r="CW71" s="73">
        <v>0</v>
      </c>
      <c r="CX71" s="73">
        <v>0</v>
      </c>
      <c r="CZ71" s="73">
        <v>0</v>
      </c>
      <c r="DA71" s="73">
        <v>0</v>
      </c>
      <c r="DB71" s="73">
        <v>0</v>
      </c>
      <c r="DC71" s="73">
        <v>0</v>
      </c>
      <c r="DD71" s="73">
        <v>0</v>
      </c>
      <c r="DE71" s="73">
        <v>0</v>
      </c>
      <c r="DF71" s="73">
        <v>0</v>
      </c>
      <c r="DG71" s="73">
        <v>0</v>
      </c>
      <c r="DH71" s="73">
        <v>0</v>
      </c>
      <c r="DJ71" s="73">
        <v>2</v>
      </c>
      <c r="DK71" s="73">
        <v>0</v>
      </c>
      <c r="DL71" s="73">
        <v>0</v>
      </c>
      <c r="DM71" s="73">
        <v>0</v>
      </c>
      <c r="DN71" s="73">
        <v>0</v>
      </c>
      <c r="DO71" s="73">
        <v>0</v>
      </c>
      <c r="DP71" s="73">
        <v>0</v>
      </c>
      <c r="DQ71" s="73">
        <v>0</v>
      </c>
      <c r="DR71" s="72" t="s">
        <v>892</v>
      </c>
      <c r="DS71" s="74">
        <f t="shared" si="19"/>
        <v>43</v>
      </c>
      <c r="DU71" s="37">
        <v>4</v>
      </c>
      <c r="DV71" s="37">
        <v>4</v>
      </c>
      <c r="DW71" s="37">
        <v>1</v>
      </c>
      <c r="DX71" s="37">
        <v>1</v>
      </c>
      <c r="DY71" s="37">
        <v>0</v>
      </c>
      <c r="DZ71" s="37">
        <v>0</v>
      </c>
      <c r="EA71" s="37">
        <v>2</v>
      </c>
      <c r="EB71" s="37">
        <v>2</v>
      </c>
      <c r="EC71" s="37">
        <v>0</v>
      </c>
      <c r="ED71" s="37">
        <v>1</v>
      </c>
      <c r="EE71" s="37">
        <v>1</v>
      </c>
      <c r="EG71" s="37">
        <v>2</v>
      </c>
      <c r="EH71" s="37">
        <v>2</v>
      </c>
      <c r="EI71" s="37">
        <v>1</v>
      </c>
      <c r="EJ71" s="37">
        <v>2</v>
      </c>
      <c r="EK71" s="37">
        <v>2</v>
      </c>
      <c r="EL71" s="37">
        <v>3</v>
      </c>
      <c r="EM71" s="37">
        <v>0</v>
      </c>
      <c r="EN71" s="37">
        <v>7</v>
      </c>
      <c r="EO71" s="37">
        <v>2</v>
      </c>
      <c r="EP71" s="37">
        <v>4</v>
      </c>
      <c r="EQ71" s="37">
        <v>2</v>
      </c>
      <c r="ER71" s="37">
        <v>0</v>
      </c>
      <c r="ES71" s="37" t="s">
        <v>898</v>
      </c>
      <c r="ET71" s="75">
        <f t="shared" si="20"/>
        <v>0</v>
      </c>
      <c r="EU71" s="76">
        <v>0</v>
      </c>
      <c r="EV71" s="76">
        <v>0</v>
      </c>
      <c r="EW71" s="76">
        <v>0</v>
      </c>
      <c r="EX71" s="76">
        <v>0</v>
      </c>
      <c r="EY71" s="76">
        <v>0</v>
      </c>
      <c r="EZ71" s="76">
        <v>0</v>
      </c>
      <c r="FA71" s="76">
        <v>0</v>
      </c>
      <c r="FB71" s="76">
        <v>0</v>
      </c>
      <c r="FC71" s="76">
        <v>0</v>
      </c>
      <c r="FD71" s="76">
        <v>0</v>
      </c>
      <c r="FE71" s="76">
        <v>0</v>
      </c>
      <c r="FF71" s="76">
        <v>0</v>
      </c>
      <c r="FG71" s="76">
        <v>0</v>
      </c>
      <c r="FH71" s="76">
        <v>0</v>
      </c>
      <c r="FI71" s="76">
        <v>0</v>
      </c>
      <c r="FJ71" s="76">
        <v>0</v>
      </c>
      <c r="FK71" s="76">
        <v>0</v>
      </c>
      <c r="FL71" s="76">
        <v>0</v>
      </c>
      <c r="FM71" s="76">
        <v>0</v>
      </c>
      <c r="FN71" s="76">
        <v>0</v>
      </c>
      <c r="FO71" s="76">
        <v>0</v>
      </c>
      <c r="FP71" s="76">
        <v>0</v>
      </c>
      <c r="FQ71" s="76">
        <v>0</v>
      </c>
      <c r="FR71" s="76">
        <v>0</v>
      </c>
      <c r="FS71" s="76">
        <v>0</v>
      </c>
      <c r="FT71" s="76">
        <v>0</v>
      </c>
      <c r="FU71" s="76">
        <v>0</v>
      </c>
      <c r="FV71" s="76">
        <v>0</v>
      </c>
      <c r="FW71" s="76">
        <v>0</v>
      </c>
      <c r="FX71" s="76">
        <v>0</v>
      </c>
      <c r="FY71" s="76">
        <v>0</v>
      </c>
      <c r="FZ71" s="76">
        <v>0</v>
      </c>
      <c r="GA71" s="76">
        <v>0</v>
      </c>
      <c r="GB71" s="76">
        <v>0</v>
      </c>
      <c r="GC71" s="76">
        <v>0</v>
      </c>
      <c r="GD71" s="76">
        <v>0</v>
      </c>
      <c r="GE71" s="76">
        <v>0</v>
      </c>
      <c r="GF71" s="76">
        <v>0</v>
      </c>
      <c r="GG71" s="76">
        <v>0</v>
      </c>
      <c r="GH71" s="76">
        <v>0</v>
      </c>
      <c r="GI71" s="76">
        <v>0</v>
      </c>
      <c r="GJ71" s="76">
        <v>0</v>
      </c>
      <c r="GK71" s="76">
        <v>0</v>
      </c>
      <c r="GL71" s="76">
        <v>0</v>
      </c>
      <c r="GM71" s="76">
        <v>0</v>
      </c>
      <c r="GN71" s="76">
        <v>0</v>
      </c>
      <c r="GO71" s="76">
        <v>0</v>
      </c>
      <c r="GP71" s="76">
        <v>0</v>
      </c>
      <c r="GQ71" s="76">
        <v>0</v>
      </c>
      <c r="GR71" s="76">
        <v>0</v>
      </c>
      <c r="GS71" s="76">
        <v>0</v>
      </c>
      <c r="GT71" s="76">
        <v>0</v>
      </c>
      <c r="GU71" s="76">
        <v>0</v>
      </c>
      <c r="GV71" s="76">
        <v>0</v>
      </c>
      <c r="GW71" s="76">
        <v>0</v>
      </c>
      <c r="GX71" s="76">
        <v>0</v>
      </c>
      <c r="GY71" s="76">
        <v>0</v>
      </c>
      <c r="GZ71" s="76">
        <v>0</v>
      </c>
      <c r="HA71" s="76">
        <v>0</v>
      </c>
      <c r="HB71" s="76">
        <v>0</v>
      </c>
      <c r="HC71" s="76">
        <v>0</v>
      </c>
      <c r="HD71" s="76">
        <v>0</v>
      </c>
      <c r="HE71" s="76">
        <v>0</v>
      </c>
      <c r="HF71" s="77" t="s">
        <v>894</v>
      </c>
    </row>
    <row r="72" spans="1:214" ht="15.75" customHeight="1" x14ac:dyDescent="0.25">
      <c r="A72" s="31" t="s">
        <v>73</v>
      </c>
      <c r="C72" s="26">
        <v>11</v>
      </c>
      <c r="D72" s="26">
        <v>11</v>
      </c>
      <c r="H72" s="27"/>
      <c r="J72" s="86" t="s">
        <v>630</v>
      </c>
      <c r="K72" s="86"/>
      <c r="M72" s="26">
        <v>3</v>
      </c>
      <c r="N72" s="32">
        <f t="shared" si="21"/>
        <v>102</v>
      </c>
      <c r="O72" s="32">
        <f t="shared" si="22"/>
        <v>21</v>
      </c>
      <c r="P72" s="55">
        <f t="shared" si="23"/>
        <v>18</v>
      </c>
      <c r="Q72" s="66">
        <v>7</v>
      </c>
      <c r="R72" s="66">
        <v>0</v>
      </c>
      <c r="S72" s="66">
        <v>0</v>
      </c>
      <c r="T72" s="66">
        <v>11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56">
        <f t="shared" si="24"/>
        <v>3</v>
      </c>
      <c r="AF72" s="67">
        <v>3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8">
        <v>31</v>
      </c>
      <c r="BI72" s="68">
        <v>31</v>
      </c>
      <c r="BJ72" s="78">
        <f t="shared" si="25"/>
        <v>81</v>
      </c>
      <c r="BK72" s="83">
        <f t="shared" si="26"/>
        <v>0</v>
      </c>
      <c r="CR72" s="70" t="s">
        <v>891</v>
      </c>
      <c r="CS72" s="71">
        <f t="shared" si="18"/>
        <v>0</v>
      </c>
      <c r="DR72" s="72" t="s">
        <v>892</v>
      </c>
      <c r="DS72" s="74">
        <f t="shared" si="19"/>
        <v>51</v>
      </c>
      <c r="DU72" s="37">
        <v>4</v>
      </c>
      <c r="DV72" s="37">
        <v>4</v>
      </c>
      <c r="DW72" s="37">
        <v>3</v>
      </c>
      <c r="DX72" s="37">
        <v>2</v>
      </c>
      <c r="DY72" s="37">
        <v>2</v>
      </c>
      <c r="DZ72" s="37">
        <v>1</v>
      </c>
      <c r="EA72" s="37">
        <v>2</v>
      </c>
      <c r="EB72" s="37">
        <v>4</v>
      </c>
      <c r="EC72" s="37">
        <v>0</v>
      </c>
      <c r="ED72" s="37">
        <v>2</v>
      </c>
      <c r="EE72" s="37">
        <v>5</v>
      </c>
      <c r="EG72" s="37">
        <v>1</v>
      </c>
      <c r="EH72" s="37">
        <v>2</v>
      </c>
      <c r="EI72" s="37">
        <v>1</v>
      </c>
      <c r="EJ72" s="37">
        <v>2</v>
      </c>
      <c r="EK72" s="37">
        <v>2</v>
      </c>
      <c r="EL72" s="37">
        <v>6</v>
      </c>
      <c r="EM72" s="37">
        <v>0</v>
      </c>
      <c r="EN72" s="37">
        <v>2</v>
      </c>
      <c r="EO72" s="37">
        <v>1</v>
      </c>
      <c r="EP72" s="37">
        <v>2</v>
      </c>
      <c r="EQ72" s="37">
        <v>3</v>
      </c>
      <c r="ER72" s="37">
        <v>0</v>
      </c>
      <c r="ES72" s="37" t="s">
        <v>896</v>
      </c>
      <c r="ET72" s="75">
        <f t="shared" si="20"/>
        <v>30</v>
      </c>
      <c r="EU72" s="76">
        <v>1</v>
      </c>
      <c r="EV72" s="76">
        <v>1</v>
      </c>
      <c r="EW72" s="76">
        <v>1</v>
      </c>
      <c r="EX72" s="76">
        <v>1</v>
      </c>
      <c r="EY72" s="76">
        <v>1</v>
      </c>
      <c r="EZ72" s="76">
        <v>0</v>
      </c>
      <c r="FA72" s="76">
        <v>0</v>
      </c>
      <c r="FB72" s="76">
        <v>0</v>
      </c>
      <c r="FC72" s="76">
        <v>1</v>
      </c>
      <c r="FD72" s="76">
        <v>1</v>
      </c>
      <c r="FE72" s="76">
        <v>0</v>
      </c>
      <c r="FF72" s="76">
        <v>0</v>
      </c>
      <c r="FG72" s="76">
        <v>0</v>
      </c>
      <c r="FH72" s="76">
        <v>0</v>
      </c>
      <c r="FI72" s="76">
        <v>0</v>
      </c>
      <c r="FJ72" s="76">
        <v>0</v>
      </c>
      <c r="FK72" s="76">
        <v>1</v>
      </c>
      <c r="FL72" s="76">
        <v>1</v>
      </c>
      <c r="FM72" s="76">
        <v>1</v>
      </c>
      <c r="FN72" s="76">
        <v>0</v>
      </c>
      <c r="FO72" s="76">
        <v>0</v>
      </c>
      <c r="FP72" s="76">
        <v>0</v>
      </c>
      <c r="FQ72" s="76">
        <v>0</v>
      </c>
      <c r="FR72" s="76">
        <v>1</v>
      </c>
      <c r="FS72" s="76">
        <v>1</v>
      </c>
      <c r="FT72" s="76">
        <v>1</v>
      </c>
      <c r="FU72" s="76">
        <v>1</v>
      </c>
      <c r="FV72" s="76">
        <v>1</v>
      </c>
      <c r="FW72" s="76">
        <v>0</v>
      </c>
      <c r="FX72" s="76">
        <v>1</v>
      </c>
      <c r="FY72" s="76">
        <v>1</v>
      </c>
      <c r="FZ72" s="76">
        <v>1</v>
      </c>
      <c r="GA72" s="76">
        <v>2</v>
      </c>
      <c r="GB72" s="76">
        <v>2</v>
      </c>
      <c r="GC72" s="76">
        <v>0</v>
      </c>
      <c r="GD72" s="76">
        <v>0</v>
      </c>
      <c r="GE72" s="76">
        <v>0</v>
      </c>
      <c r="GF72" s="76">
        <v>0</v>
      </c>
      <c r="GG72" s="76">
        <v>0</v>
      </c>
      <c r="GH72" s="76">
        <v>1</v>
      </c>
      <c r="GI72" s="76">
        <v>0</v>
      </c>
      <c r="GJ72" s="76">
        <v>1</v>
      </c>
      <c r="GK72" s="76">
        <v>1</v>
      </c>
      <c r="GL72" s="76">
        <v>0</v>
      </c>
      <c r="GM72" s="76">
        <v>0</v>
      </c>
      <c r="GN72" s="76">
        <v>0</v>
      </c>
      <c r="GO72" s="76">
        <v>0</v>
      </c>
      <c r="GP72" s="76">
        <v>1</v>
      </c>
      <c r="GQ72" s="76">
        <v>1</v>
      </c>
      <c r="GR72" s="76">
        <v>0</v>
      </c>
      <c r="GS72" s="76">
        <v>0</v>
      </c>
      <c r="GT72" s="76">
        <v>0</v>
      </c>
      <c r="GU72" s="76">
        <v>0</v>
      </c>
      <c r="GV72" s="76">
        <v>0</v>
      </c>
      <c r="GW72" s="76">
        <v>0</v>
      </c>
      <c r="GX72" s="76">
        <v>0</v>
      </c>
      <c r="GY72" s="76">
        <v>1</v>
      </c>
      <c r="GZ72" s="76">
        <v>1</v>
      </c>
      <c r="HA72" s="76">
        <v>0</v>
      </c>
      <c r="HB72" s="76">
        <v>0</v>
      </c>
      <c r="HC72" s="76">
        <v>0</v>
      </c>
      <c r="HD72" s="76">
        <v>0</v>
      </c>
      <c r="HE72" s="76">
        <v>1</v>
      </c>
      <c r="HF72" s="77" t="s">
        <v>894</v>
      </c>
    </row>
    <row r="73" spans="1:214" ht="15.75" customHeight="1" x14ac:dyDescent="0.25">
      <c r="A73" s="31" t="s">
        <v>74</v>
      </c>
      <c r="C73" s="26">
        <v>11</v>
      </c>
      <c r="D73" s="26">
        <v>11</v>
      </c>
      <c r="H73" s="27"/>
      <c r="J73" s="86" t="s">
        <v>627</v>
      </c>
      <c r="K73" s="86"/>
      <c r="M73" s="26">
        <v>3</v>
      </c>
      <c r="N73" s="32">
        <f t="shared" si="21"/>
        <v>100</v>
      </c>
      <c r="O73" s="32">
        <f t="shared" si="22"/>
        <v>21</v>
      </c>
      <c r="P73" s="55">
        <f t="shared" si="23"/>
        <v>18</v>
      </c>
      <c r="Q73" s="66">
        <v>7</v>
      </c>
      <c r="R73" s="66">
        <v>1</v>
      </c>
      <c r="S73" s="66">
        <v>10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56">
        <f t="shared" si="24"/>
        <v>3</v>
      </c>
      <c r="AF73" s="67">
        <v>3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8">
        <v>66</v>
      </c>
      <c r="BI73" s="68">
        <v>66</v>
      </c>
      <c r="BJ73" s="78">
        <f t="shared" si="25"/>
        <v>79</v>
      </c>
      <c r="BK73" s="83">
        <f t="shared" si="26"/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0</v>
      </c>
      <c r="CH73" s="67">
        <v>0</v>
      </c>
      <c r="CI73" s="67">
        <v>0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0</v>
      </c>
      <c r="CQ73" s="67">
        <v>0</v>
      </c>
      <c r="CR73" s="70" t="s">
        <v>897</v>
      </c>
      <c r="CS73" s="71">
        <f t="shared" si="18"/>
        <v>0</v>
      </c>
      <c r="CU73" s="73">
        <v>0</v>
      </c>
      <c r="DR73" s="72" t="s">
        <v>899</v>
      </c>
      <c r="DS73" s="74">
        <f t="shared" si="19"/>
        <v>45</v>
      </c>
      <c r="DU73" s="37">
        <v>5</v>
      </c>
      <c r="DV73" s="37">
        <v>5</v>
      </c>
      <c r="DW73" s="37">
        <v>3</v>
      </c>
      <c r="DX73" s="37">
        <v>2</v>
      </c>
      <c r="DY73" s="37">
        <v>2</v>
      </c>
      <c r="DZ73" s="37">
        <v>2</v>
      </c>
      <c r="EA73" s="37">
        <v>3</v>
      </c>
      <c r="EB73" s="37">
        <v>6</v>
      </c>
      <c r="EC73" s="37">
        <v>3</v>
      </c>
      <c r="ED73" s="37">
        <v>4</v>
      </c>
      <c r="EE73" s="37">
        <v>5</v>
      </c>
      <c r="EG73" s="37">
        <v>2</v>
      </c>
      <c r="EH73" s="37">
        <v>0</v>
      </c>
      <c r="EI73" s="37">
        <v>1</v>
      </c>
      <c r="EJ73" s="37">
        <v>0</v>
      </c>
      <c r="EK73" s="37">
        <v>2</v>
      </c>
      <c r="EL73" s="37">
        <v>0</v>
      </c>
      <c r="EM73" s="37">
        <v>0</v>
      </c>
      <c r="EN73" s="37">
        <v>0</v>
      </c>
      <c r="EO73" s="37">
        <v>0</v>
      </c>
      <c r="EP73" s="37">
        <v>0</v>
      </c>
      <c r="EQ73" s="37">
        <v>0</v>
      </c>
      <c r="ER73" s="37">
        <v>0</v>
      </c>
      <c r="ES73" s="37" t="s">
        <v>898</v>
      </c>
      <c r="ET73" s="75">
        <f t="shared" si="20"/>
        <v>34</v>
      </c>
      <c r="EU73" s="76">
        <v>1</v>
      </c>
      <c r="EV73" s="76">
        <v>1</v>
      </c>
      <c r="EW73" s="76">
        <v>0</v>
      </c>
      <c r="EX73" s="76">
        <v>0</v>
      </c>
      <c r="EY73" s="76">
        <v>0</v>
      </c>
      <c r="EZ73" s="76">
        <v>0</v>
      </c>
      <c r="FA73" s="76">
        <v>0</v>
      </c>
      <c r="FB73" s="76">
        <v>0</v>
      </c>
      <c r="FC73" s="76">
        <v>1</v>
      </c>
      <c r="FD73" s="76">
        <v>0</v>
      </c>
      <c r="FE73" s="76">
        <v>0</v>
      </c>
      <c r="FF73" s="76">
        <v>0</v>
      </c>
      <c r="FG73" s="76">
        <v>0</v>
      </c>
      <c r="FH73" s="76">
        <v>0</v>
      </c>
      <c r="FI73" s="76">
        <v>0</v>
      </c>
      <c r="FJ73" s="76">
        <v>0</v>
      </c>
      <c r="FK73" s="76">
        <v>1</v>
      </c>
      <c r="FL73" s="76">
        <v>1</v>
      </c>
      <c r="FM73" s="76">
        <v>1</v>
      </c>
      <c r="FN73" s="76">
        <v>0</v>
      </c>
      <c r="FO73" s="76">
        <v>0</v>
      </c>
      <c r="FP73" s="76">
        <v>0</v>
      </c>
      <c r="FQ73" s="76">
        <v>0</v>
      </c>
      <c r="FR73" s="76">
        <v>0</v>
      </c>
      <c r="FS73" s="76">
        <v>1</v>
      </c>
      <c r="FT73" s="76">
        <v>1</v>
      </c>
      <c r="FU73" s="76">
        <v>1</v>
      </c>
      <c r="FV73" s="76">
        <v>1</v>
      </c>
      <c r="FW73" s="76">
        <v>1</v>
      </c>
      <c r="FX73" s="76">
        <v>1</v>
      </c>
      <c r="FY73" s="76">
        <v>1</v>
      </c>
      <c r="FZ73" s="76">
        <v>1</v>
      </c>
      <c r="GA73" s="76">
        <v>2</v>
      </c>
      <c r="GB73" s="76">
        <v>2</v>
      </c>
      <c r="GC73" s="76">
        <v>2</v>
      </c>
      <c r="GD73" s="76">
        <v>2</v>
      </c>
      <c r="GE73" s="76">
        <v>2</v>
      </c>
      <c r="GF73" s="76">
        <v>2</v>
      </c>
      <c r="GG73" s="76">
        <v>2</v>
      </c>
      <c r="GH73" s="76">
        <v>1</v>
      </c>
      <c r="GI73" s="76">
        <v>1</v>
      </c>
      <c r="GJ73" s="76">
        <v>0</v>
      </c>
      <c r="GK73" s="76">
        <v>0</v>
      </c>
      <c r="GL73" s="76">
        <v>0</v>
      </c>
      <c r="GM73" s="76">
        <v>0</v>
      </c>
      <c r="GN73" s="76">
        <v>0</v>
      </c>
      <c r="GO73" s="76">
        <v>0</v>
      </c>
      <c r="GP73" s="76">
        <v>1</v>
      </c>
      <c r="GQ73" s="76">
        <v>0</v>
      </c>
      <c r="GR73" s="76">
        <v>0</v>
      </c>
      <c r="GS73" s="76">
        <v>0</v>
      </c>
      <c r="GT73" s="76">
        <v>0</v>
      </c>
      <c r="GU73" s="76">
        <v>0</v>
      </c>
      <c r="GV73" s="76">
        <v>0</v>
      </c>
      <c r="GW73" s="76">
        <v>0</v>
      </c>
      <c r="GX73" s="76">
        <v>1</v>
      </c>
      <c r="GY73" s="76">
        <v>1</v>
      </c>
      <c r="GZ73" s="76">
        <v>1</v>
      </c>
      <c r="HA73" s="76">
        <v>0</v>
      </c>
      <c r="HB73" s="76">
        <v>0</v>
      </c>
      <c r="HC73" s="76">
        <v>0</v>
      </c>
      <c r="HD73" s="76">
        <v>0</v>
      </c>
      <c r="HE73" s="76">
        <v>0</v>
      </c>
      <c r="HF73" s="77" t="s">
        <v>894</v>
      </c>
    </row>
    <row r="74" spans="1:214" ht="15.75" customHeight="1" x14ac:dyDescent="0.25">
      <c r="A74" s="31" t="s">
        <v>322</v>
      </c>
      <c r="C74" s="26">
        <v>11</v>
      </c>
      <c r="D74" s="26">
        <v>11</v>
      </c>
      <c r="H74" s="27"/>
      <c r="J74" s="86" t="s">
        <v>594</v>
      </c>
      <c r="K74" s="86"/>
      <c r="M74" s="26">
        <v>3</v>
      </c>
      <c r="N74" s="32">
        <f t="shared" si="21"/>
        <v>100</v>
      </c>
      <c r="O74" s="32">
        <f t="shared" si="22"/>
        <v>100</v>
      </c>
      <c r="P74" s="55">
        <f t="shared" si="23"/>
        <v>83</v>
      </c>
      <c r="Q74" s="66">
        <v>7</v>
      </c>
      <c r="R74" s="66">
        <v>0</v>
      </c>
      <c r="S74" s="66">
        <v>0</v>
      </c>
      <c r="T74" s="66">
        <v>11</v>
      </c>
      <c r="U74" s="66">
        <v>1</v>
      </c>
      <c r="V74" s="66">
        <v>17</v>
      </c>
      <c r="W74" s="66">
        <v>3</v>
      </c>
      <c r="X74" s="66">
        <v>15</v>
      </c>
      <c r="Y74" s="66">
        <v>0</v>
      </c>
      <c r="Z74" s="66">
        <v>4</v>
      </c>
      <c r="AA74" s="66">
        <v>0</v>
      </c>
      <c r="AB74" s="66">
        <v>15</v>
      </c>
      <c r="AC74" s="66">
        <v>7</v>
      </c>
      <c r="AD74" s="66">
        <v>3</v>
      </c>
      <c r="AE74" s="56">
        <f t="shared" si="24"/>
        <v>17</v>
      </c>
      <c r="AF74" s="67">
        <v>3</v>
      </c>
      <c r="AG74" s="67">
        <v>3</v>
      </c>
      <c r="AH74" s="67">
        <v>3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4</v>
      </c>
      <c r="AQ74" s="67">
        <v>4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8"/>
      <c r="BJ74" s="78">
        <f t="shared" si="25"/>
        <v>0</v>
      </c>
      <c r="BK74" s="83">
        <f t="shared" si="26"/>
        <v>0</v>
      </c>
    </row>
    <row r="75" spans="1:214" ht="15.75" customHeight="1" x14ac:dyDescent="0.25">
      <c r="A75" s="31" t="s">
        <v>106</v>
      </c>
      <c r="C75" s="26">
        <v>11</v>
      </c>
      <c r="D75" s="26">
        <v>11</v>
      </c>
      <c r="H75" s="27"/>
      <c r="J75" s="86" t="s">
        <v>604</v>
      </c>
      <c r="K75" s="86"/>
      <c r="M75" s="26">
        <v>3</v>
      </c>
      <c r="N75" s="32">
        <f t="shared" si="21"/>
        <v>91</v>
      </c>
      <c r="O75" s="32">
        <f t="shared" si="22"/>
        <v>57</v>
      </c>
      <c r="P75" s="55">
        <f t="shared" si="23"/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56">
        <f t="shared" si="24"/>
        <v>57</v>
      </c>
      <c r="AF75" s="67">
        <v>3</v>
      </c>
      <c r="AG75" s="67">
        <v>3</v>
      </c>
      <c r="AH75" s="67">
        <v>3</v>
      </c>
      <c r="AI75" s="67">
        <v>3</v>
      </c>
      <c r="AJ75" s="67">
        <v>0</v>
      </c>
      <c r="AK75" s="67">
        <v>2</v>
      </c>
      <c r="AL75" s="67">
        <v>0</v>
      </c>
      <c r="AM75" s="67">
        <v>2</v>
      </c>
      <c r="AN75" s="67">
        <v>2</v>
      </c>
      <c r="AO75" s="67">
        <v>0</v>
      </c>
      <c r="AP75" s="67">
        <v>4</v>
      </c>
      <c r="AQ75" s="67">
        <v>4</v>
      </c>
      <c r="AR75" s="67">
        <v>3</v>
      </c>
      <c r="AS75" s="67">
        <v>0</v>
      </c>
      <c r="AT75" s="67">
        <v>3</v>
      </c>
      <c r="AU75" s="67">
        <v>0</v>
      </c>
      <c r="AV75" s="67">
        <v>3</v>
      </c>
      <c r="AW75" s="67">
        <v>3</v>
      </c>
      <c r="AX75" s="67">
        <v>0</v>
      </c>
      <c r="AY75" s="67">
        <v>3</v>
      </c>
      <c r="AZ75" s="67">
        <v>3</v>
      </c>
      <c r="BA75" s="67">
        <v>4</v>
      </c>
      <c r="BB75" s="67">
        <v>0</v>
      </c>
      <c r="BC75" s="67">
        <v>3</v>
      </c>
      <c r="BD75" s="67">
        <v>0</v>
      </c>
      <c r="BE75" s="67">
        <v>3</v>
      </c>
      <c r="BF75" s="67">
        <v>3</v>
      </c>
      <c r="BG75" s="67">
        <v>0</v>
      </c>
      <c r="BH75" s="68">
        <v>10</v>
      </c>
      <c r="BI75" s="68">
        <v>10</v>
      </c>
      <c r="BJ75" s="78">
        <f t="shared" si="25"/>
        <v>34</v>
      </c>
      <c r="BK75" s="83">
        <f t="shared" si="26"/>
        <v>0</v>
      </c>
      <c r="CR75" s="70" t="s">
        <v>891</v>
      </c>
      <c r="CS75" s="71">
        <f>SUM(CT75:DQ75)</f>
        <v>0</v>
      </c>
      <c r="DR75" s="72" t="s">
        <v>892</v>
      </c>
      <c r="DS75" s="74">
        <f>SUM(DT75:ER75)</f>
        <v>34</v>
      </c>
      <c r="DU75" s="37">
        <v>5</v>
      </c>
      <c r="DV75" s="37">
        <v>5</v>
      </c>
      <c r="DW75" s="37">
        <v>3</v>
      </c>
      <c r="DX75" s="37">
        <v>2</v>
      </c>
      <c r="DZ75" s="37">
        <v>2</v>
      </c>
      <c r="EA75" s="37">
        <v>3</v>
      </c>
      <c r="EB75" s="37">
        <v>3</v>
      </c>
      <c r="ED75" s="37">
        <v>2</v>
      </c>
      <c r="EE75" s="37">
        <v>2</v>
      </c>
      <c r="EG75" s="37">
        <v>2</v>
      </c>
      <c r="EH75" s="37">
        <v>2</v>
      </c>
      <c r="EI75" s="37">
        <v>1</v>
      </c>
      <c r="EK75" s="37">
        <v>2</v>
      </c>
      <c r="ES75" s="37" t="s">
        <v>893</v>
      </c>
      <c r="ET75" s="75">
        <f>SUM(EU75:HE75)</f>
        <v>0</v>
      </c>
      <c r="EU75" s="76">
        <v>0</v>
      </c>
      <c r="EV75" s="76">
        <v>0</v>
      </c>
      <c r="EW75" s="76">
        <v>0</v>
      </c>
      <c r="EX75" s="76">
        <v>0</v>
      </c>
      <c r="EY75" s="76">
        <v>0</v>
      </c>
      <c r="EZ75" s="76">
        <v>0</v>
      </c>
      <c r="FA75" s="76">
        <v>0</v>
      </c>
      <c r="FB75" s="76">
        <v>0</v>
      </c>
      <c r="FC75" s="76">
        <v>0</v>
      </c>
      <c r="FD75" s="76">
        <v>0</v>
      </c>
      <c r="FE75" s="76">
        <v>0</v>
      </c>
      <c r="FF75" s="76">
        <v>0</v>
      </c>
      <c r="FG75" s="76">
        <v>0</v>
      </c>
      <c r="FH75" s="76">
        <v>0</v>
      </c>
      <c r="FI75" s="76">
        <v>0</v>
      </c>
      <c r="FJ75" s="76">
        <v>0</v>
      </c>
      <c r="FK75" s="76">
        <v>0</v>
      </c>
      <c r="FL75" s="76">
        <v>0</v>
      </c>
      <c r="FM75" s="76">
        <v>0</v>
      </c>
      <c r="FN75" s="76">
        <v>0</v>
      </c>
      <c r="FO75" s="76">
        <v>0</v>
      </c>
      <c r="FP75" s="76">
        <v>0</v>
      </c>
      <c r="FQ75" s="76">
        <v>0</v>
      </c>
      <c r="FR75" s="76">
        <v>0</v>
      </c>
      <c r="FS75" s="76">
        <v>0</v>
      </c>
      <c r="FT75" s="76">
        <v>0</v>
      </c>
      <c r="FU75" s="76">
        <v>0</v>
      </c>
      <c r="FV75" s="76">
        <v>0</v>
      </c>
      <c r="FW75" s="76">
        <v>0</v>
      </c>
      <c r="FX75" s="76">
        <v>0</v>
      </c>
      <c r="FY75" s="76">
        <v>0</v>
      </c>
      <c r="FZ75" s="76">
        <v>0</v>
      </c>
      <c r="GA75" s="76">
        <v>0</v>
      </c>
      <c r="GB75" s="76">
        <v>0</v>
      </c>
      <c r="GC75" s="76">
        <v>0</v>
      </c>
      <c r="GD75" s="76">
        <v>0</v>
      </c>
      <c r="GE75" s="76">
        <v>0</v>
      </c>
      <c r="GF75" s="76">
        <v>0</v>
      </c>
      <c r="GG75" s="76">
        <v>0</v>
      </c>
      <c r="GH75" s="76">
        <v>0</v>
      </c>
      <c r="GI75" s="76">
        <v>0</v>
      </c>
      <c r="GJ75" s="76">
        <v>0</v>
      </c>
      <c r="GK75" s="76">
        <v>0</v>
      </c>
      <c r="GL75" s="76">
        <v>0</v>
      </c>
      <c r="GM75" s="76">
        <v>0</v>
      </c>
      <c r="GN75" s="76">
        <v>0</v>
      </c>
      <c r="GO75" s="76">
        <v>0</v>
      </c>
      <c r="GP75" s="76">
        <v>0</v>
      </c>
      <c r="GQ75" s="76">
        <v>0</v>
      </c>
      <c r="GR75" s="76">
        <v>0</v>
      </c>
      <c r="GS75" s="76">
        <v>0</v>
      </c>
      <c r="GT75" s="76">
        <v>0</v>
      </c>
      <c r="GU75" s="76">
        <v>0</v>
      </c>
      <c r="GV75" s="76">
        <v>0</v>
      </c>
      <c r="GW75" s="76">
        <v>0</v>
      </c>
      <c r="GX75" s="76">
        <v>0</v>
      </c>
      <c r="GY75" s="76">
        <v>0</v>
      </c>
      <c r="GZ75" s="76">
        <v>0</v>
      </c>
      <c r="HA75" s="76">
        <v>0</v>
      </c>
      <c r="HB75" s="76">
        <v>0</v>
      </c>
      <c r="HC75" s="76">
        <v>0</v>
      </c>
      <c r="HD75" s="76">
        <v>0</v>
      </c>
      <c r="HE75" s="76">
        <v>0</v>
      </c>
      <c r="HF75" s="77" t="s">
        <v>894</v>
      </c>
    </row>
    <row r="76" spans="1:214" ht="15.75" customHeight="1" x14ac:dyDescent="0.25">
      <c r="A76" s="31" t="s">
        <v>487</v>
      </c>
      <c r="C76" s="26">
        <v>11</v>
      </c>
      <c r="D76" s="26">
        <v>11</v>
      </c>
      <c r="H76" s="27"/>
      <c r="J76" s="86" t="s">
        <v>625</v>
      </c>
      <c r="K76" s="86"/>
      <c r="M76" s="26">
        <v>3</v>
      </c>
      <c r="N76" s="32">
        <f t="shared" si="21"/>
        <v>68</v>
      </c>
      <c r="O76" s="32">
        <f t="shared" si="22"/>
        <v>21</v>
      </c>
      <c r="P76" s="55">
        <f t="shared" si="23"/>
        <v>11</v>
      </c>
      <c r="Q76" s="66">
        <v>0</v>
      </c>
      <c r="R76" s="66">
        <v>0</v>
      </c>
      <c r="S76" s="66">
        <v>0</v>
      </c>
      <c r="T76" s="66">
        <v>11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56">
        <f t="shared" si="24"/>
        <v>10</v>
      </c>
      <c r="AF76" s="67">
        <v>3</v>
      </c>
      <c r="AG76" s="67">
        <v>3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4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8">
        <v>33</v>
      </c>
      <c r="BI76" s="68">
        <v>33</v>
      </c>
      <c r="BJ76" s="78">
        <f t="shared" si="25"/>
        <v>47</v>
      </c>
      <c r="BK76" s="83">
        <f t="shared" si="26"/>
        <v>0</v>
      </c>
      <c r="CR76" s="70" t="s">
        <v>891</v>
      </c>
      <c r="CS76" s="71">
        <f>SUM(CT76:DQ76)</f>
        <v>0</v>
      </c>
      <c r="DR76" s="72" t="s">
        <v>892</v>
      </c>
      <c r="DS76" s="74">
        <f>SUM(DT76:ER76)</f>
        <v>47</v>
      </c>
      <c r="DU76" s="37">
        <v>4</v>
      </c>
      <c r="DV76" s="37">
        <v>5</v>
      </c>
      <c r="DW76" s="37">
        <v>2</v>
      </c>
      <c r="DX76" s="37">
        <v>2</v>
      </c>
      <c r="DY76" s="37">
        <v>2</v>
      </c>
      <c r="DZ76" s="37">
        <v>1</v>
      </c>
      <c r="EA76" s="37">
        <v>2</v>
      </c>
      <c r="EB76" s="37">
        <v>3</v>
      </c>
      <c r="EC76" s="37">
        <v>3</v>
      </c>
      <c r="ED76" s="37">
        <v>2</v>
      </c>
      <c r="EE76" s="37">
        <v>5</v>
      </c>
      <c r="EG76" s="37">
        <v>3</v>
      </c>
      <c r="EH76" s="37">
        <v>2</v>
      </c>
      <c r="EI76" s="37">
        <v>1</v>
      </c>
      <c r="EJ76" s="37">
        <v>2</v>
      </c>
      <c r="EK76" s="37">
        <v>2</v>
      </c>
      <c r="EL76" s="37">
        <v>0</v>
      </c>
      <c r="EM76" s="37">
        <v>0</v>
      </c>
      <c r="EN76" s="37">
        <v>3</v>
      </c>
      <c r="EO76" s="37">
        <v>1</v>
      </c>
      <c r="EP76" s="37">
        <v>2</v>
      </c>
      <c r="EQ76" s="37">
        <v>0</v>
      </c>
      <c r="ER76" s="37">
        <v>0</v>
      </c>
      <c r="ES76" s="37" t="s">
        <v>896</v>
      </c>
      <c r="ET76" s="75">
        <f>SUM(EU76:HE76)</f>
        <v>0</v>
      </c>
      <c r="HF76" s="77" t="s">
        <v>894</v>
      </c>
    </row>
    <row r="77" spans="1:214" ht="15.75" customHeight="1" x14ac:dyDescent="0.25">
      <c r="A77" s="31" t="s">
        <v>181</v>
      </c>
      <c r="C77" s="26">
        <v>11</v>
      </c>
      <c r="D77" s="26">
        <v>11</v>
      </c>
      <c r="H77" s="27"/>
      <c r="J77" s="86" t="s">
        <v>610</v>
      </c>
      <c r="K77" s="86"/>
      <c r="M77" s="26">
        <v>3</v>
      </c>
      <c r="N77" s="32">
        <f t="shared" si="21"/>
        <v>66</v>
      </c>
      <c r="O77" s="32">
        <f t="shared" si="22"/>
        <v>50</v>
      </c>
      <c r="P77" s="55">
        <f t="shared" si="23"/>
        <v>30</v>
      </c>
      <c r="Q77" s="66">
        <v>7</v>
      </c>
      <c r="R77" s="66">
        <v>1</v>
      </c>
      <c r="S77" s="66">
        <v>10</v>
      </c>
      <c r="T77" s="66">
        <v>11</v>
      </c>
      <c r="U77" s="66">
        <v>1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56">
        <f t="shared" si="24"/>
        <v>20</v>
      </c>
      <c r="AF77" s="67">
        <v>3</v>
      </c>
      <c r="AG77" s="67">
        <v>3</v>
      </c>
      <c r="AH77" s="67">
        <v>0</v>
      </c>
      <c r="AI77" s="67">
        <v>3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4</v>
      </c>
      <c r="AQ77" s="67">
        <v>0</v>
      </c>
      <c r="AR77" s="67">
        <v>3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4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8">
        <v>53</v>
      </c>
      <c r="BI77" s="68">
        <v>53</v>
      </c>
      <c r="BJ77" s="78">
        <f t="shared" si="25"/>
        <v>16</v>
      </c>
      <c r="BK77" s="83">
        <f t="shared" si="26"/>
        <v>15</v>
      </c>
      <c r="BL77" s="67">
        <v>0</v>
      </c>
      <c r="BM77" s="67">
        <v>0</v>
      </c>
      <c r="BN77" s="67">
        <v>0</v>
      </c>
      <c r="BO77" s="67">
        <v>1</v>
      </c>
      <c r="BP77" s="67">
        <v>1</v>
      </c>
      <c r="BQ77" s="67">
        <v>1</v>
      </c>
      <c r="BR77" s="67">
        <v>1</v>
      </c>
      <c r="BS77" s="69">
        <v>1</v>
      </c>
      <c r="BT77" s="67">
        <v>0</v>
      </c>
      <c r="BU77" s="67">
        <v>1</v>
      </c>
      <c r="BV77" s="67">
        <v>2</v>
      </c>
      <c r="BW77" s="67">
        <v>2</v>
      </c>
      <c r="BX77" s="67">
        <v>0</v>
      </c>
      <c r="BY77" s="67">
        <v>0</v>
      </c>
      <c r="BZ77" s="67">
        <v>0</v>
      </c>
      <c r="CA77" s="69">
        <v>1</v>
      </c>
      <c r="CB77" s="67">
        <v>1</v>
      </c>
      <c r="CC77" s="67">
        <v>0</v>
      </c>
      <c r="CD77" s="67">
        <v>0</v>
      </c>
      <c r="CE77" s="67">
        <v>0</v>
      </c>
      <c r="CF77" s="67">
        <v>0</v>
      </c>
      <c r="CG77" s="67">
        <v>3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  <c r="CQ77" s="67">
        <v>0</v>
      </c>
      <c r="CR77" s="70" t="s">
        <v>897</v>
      </c>
      <c r="CS77" s="71">
        <f>SUM(CT77:DQ77)</f>
        <v>0</v>
      </c>
      <c r="DR77" s="72" t="s">
        <v>892</v>
      </c>
      <c r="DS77" s="74">
        <f>SUM(DT77:ER77)</f>
        <v>0</v>
      </c>
      <c r="DU77" s="37">
        <v>0</v>
      </c>
      <c r="DV77" s="37">
        <v>0</v>
      </c>
      <c r="DW77" s="37">
        <v>0</v>
      </c>
      <c r="DX77" s="37">
        <v>0</v>
      </c>
      <c r="DY77" s="37">
        <v>0</v>
      </c>
      <c r="DZ77" s="37">
        <v>0</v>
      </c>
      <c r="EA77" s="37">
        <v>0</v>
      </c>
      <c r="EB77" s="37">
        <v>0</v>
      </c>
      <c r="EC77" s="37">
        <v>0</v>
      </c>
      <c r="ED77" s="37">
        <v>0</v>
      </c>
      <c r="EE77" s="37">
        <v>0</v>
      </c>
      <c r="EG77" s="37">
        <v>0</v>
      </c>
      <c r="EH77" s="37">
        <v>0</v>
      </c>
      <c r="EI77" s="37">
        <v>0</v>
      </c>
      <c r="EJ77" s="37">
        <v>0</v>
      </c>
      <c r="EK77" s="37">
        <v>0</v>
      </c>
      <c r="EL77" s="37">
        <v>0</v>
      </c>
      <c r="EM77" s="37">
        <v>0</v>
      </c>
      <c r="EN77" s="37">
        <v>0</v>
      </c>
      <c r="EO77" s="37">
        <v>0</v>
      </c>
      <c r="EP77" s="37">
        <v>0</v>
      </c>
      <c r="EQ77" s="37">
        <v>0</v>
      </c>
      <c r="ER77" s="37">
        <v>0</v>
      </c>
      <c r="ES77" s="37" t="s">
        <v>898</v>
      </c>
      <c r="ET77" s="75">
        <f>SUM(EU77:HE77)</f>
        <v>1</v>
      </c>
      <c r="EU77" s="76">
        <v>0</v>
      </c>
      <c r="EV77" s="76">
        <v>0</v>
      </c>
      <c r="EW77" s="76">
        <v>0</v>
      </c>
      <c r="EX77" s="76">
        <v>0</v>
      </c>
      <c r="EY77" s="76">
        <v>0</v>
      </c>
      <c r="EZ77" s="76">
        <v>0</v>
      </c>
      <c r="FA77" s="76">
        <v>0</v>
      </c>
      <c r="FB77" s="76">
        <v>0</v>
      </c>
      <c r="FC77" s="76">
        <v>0</v>
      </c>
      <c r="FD77" s="76">
        <v>0</v>
      </c>
      <c r="FE77" s="76">
        <v>0</v>
      </c>
      <c r="FF77" s="76">
        <v>0</v>
      </c>
      <c r="FG77" s="76">
        <v>0</v>
      </c>
      <c r="FH77" s="76">
        <v>0</v>
      </c>
      <c r="FI77" s="76">
        <v>0</v>
      </c>
      <c r="FJ77" s="76">
        <v>0</v>
      </c>
      <c r="FK77" s="76">
        <v>0</v>
      </c>
      <c r="FL77" s="76">
        <v>0</v>
      </c>
      <c r="FM77" s="76">
        <v>0</v>
      </c>
      <c r="FN77" s="76">
        <v>0</v>
      </c>
      <c r="FO77" s="76">
        <v>0</v>
      </c>
      <c r="FP77" s="76">
        <v>0</v>
      </c>
      <c r="FQ77" s="76">
        <v>0</v>
      </c>
      <c r="FR77" s="76">
        <v>0</v>
      </c>
      <c r="FS77" s="76">
        <v>1</v>
      </c>
      <c r="FT77" s="76">
        <v>0</v>
      </c>
      <c r="FU77" s="76">
        <v>0</v>
      </c>
      <c r="FV77" s="76">
        <v>0</v>
      </c>
      <c r="FW77" s="76">
        <v>0</v>
      </c>
      <c r="FX77" s="76">
        <v>0</v>
      </c>
      <c r="FY77" s="76">
        <v>0</v>
      </c>
      <c r="FZ77" s="76">
        <v>0</v>
      </c>
      <c r="GA77" s="76">
        <v>0</v>
      </c>
      <c r="GB77" s="76">
        <v>0</v>
      </c>
      <c r="GC77" s="76">
        <v>0</v>
      </c>
      <c r="GD77" s="76">
        <v>0</v>
      </c>
      <c r="GE77" s="76">
        <v>0</v>
      </c>
      <c r="GF77" s="76">
        <v>0</v>
      </c>
      <c r="GG77" s="76">
        <v>0</v>
      </c>
      <c r="GH77" s="76">
        <v>0</v>
      </c>
      <c r="GI77" s="76">
        <v>0</v>
      </c>
      <c r="GJ77" s="76">
        <v>0</v>
      </c>
      <c r="GK77" s="76">
        <v>0</v>
      </c>
      <c r="GL77" s="76">
        <v>0</v>
      </c>
      <c r="GM77" s="76">
        <v>0</v>
      </c>
      <c r="GN77" s="76">
        <v>0</v>
      </c>
      <c r="GO77" s="76">
        <v>0</v>
      </c>
      <c r="GP77" s="76">
        <v>0</v>
      </c>
      <c r="GQ77" s="76">
        <v>0</v>
      </c>
      <c r="GR77" s="76">
        <v>0</v>
      </c>
      <c r="GS77" s="76">
        <v>0</v>
      </c>
      <c r="GT77" s="76">
        <v>0</v>
      </c>
      <c r="GU77" s="76">
        <v>0</v>
      </c>
      <c r="GV77" s="76">
        <v>0</v>
      </c>
      <c r="GW77" s="76">
        <v>0</v>
      </c>
      <c r="GX77" s="76">
        <v>0</v>
      </c>
      <c r="GY77" s="76">
        <v>0</v>
      </c>
      <c r="GZ77" s="76">
        <v>0</v>
      </c>
      <c r="HA77" s="76">
        <v>0</v>
      </c>
      <c r="HB77" s="76">
        <v>0</v>
      </c>
      <c r="HC77" s="76">
        <v>0</v>
      </c>
      <c r="HD77" s="76">
        <v>0</v>
      </c>
      <c r="HE77" s="76">
        <v>0</v>
      </c>
      <c r="HF77" s="77" t="s">
        <v>894</v>
      </c>
    </row>
    <row r="78" spans="1:214" ht="15.75" customHeight="1" x14ac:dyDescent="0.25">
      <c r="A78" s="31" t="s">
        <v>284</v>
      </c>
      <c r="C78" s="26">
        <v>11</v>
      </c>
      <c r="D78" s="26">
        <v>11</v>
      </c>
      <c r="H78" s="27"/>
      <c r="J78" s="86" t="s">
        <v>623</v>
      </c>
      <c r="K78" s="86"/>
      <c r="M78" s="26">
        <v>3</v>
      </c>
      <c r="N78" s="32">
        <f t="shared" si="21"/>
        <v>46</v>
      </c>
      <c r="O78" s="32">
        <f t="shared" si="22"/>
        <v>27</v>
      </c>
      <c r="P78" s="55">
        <f t="shared" si="23"/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56">
        <f t="shared" si="24"/>
        <v>27</v>
      </c>
      <c r="AF78" s="67">
        <v>3</v>
      </c>
      <c r="AG78" s="67">
        <v>3</v>
      </c>
      <c r="AH78" s="67">
        <v>3</v>
      </c>
      <c r="AI78" s="67">
        <v>3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4</v>
      </c>
      <c r="AQ78" s="67">
        <v>4</v>
      </c>
      <c r="AR78" s="67">
        <v>3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4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8">
        <v>14</v>
      </c>
      <c r="BI78" s="68">
        <v>14</v>
      </c>
      <c r="BJ78" s="78">
        <f t="shared" si="25"/>
        <v>19</v>
      </c>
      <c r="BK78" s="83">
        <f t="shared" si="26"/>
        <v>13</v>
      </c>
      <c r="BL78" s="67">
        <v>1</v>
      </c>
      <c r="BN78" s="67">
        <v>1</v>
      </c>
      <c r="BO78" s="67">
        <v>1</v>
      </c>
      <c r="BP78" s="67">
        <v>1</v>
      </c>
      <c r="BQ78" s="67">
        <v>1</v>
      </c>
      <c r="BR78" s="67">
        <v>1</v>
      </c>
      <c r="BU78" s="67">
        <v>1</v>
      </c>
      <c r="BV78" s="67">
        <v>2</v>
      </c>
      <c r="BW78" s="67">
        <v>2</v>
      </c>
      <c r="CA78" s="67">
        <v>1</v>
      </c>
      <c r="CB78" s="67">
        <v>1</v>
      </c>
      <c r="CR78" s="70" t="s">
        <v>891</v>
      </c>
      <c r="CS78" s="71">
        <f>SUM(CT78:DQ78)</f>
        <v>6</v>
      </c>
      <c r="CU78" s="73">
        <v>6</v>
      </c>
      <c r="CV78" s="73">
        <v>0</v>
      </c>
      <c r="CW78" s="73">
        <v>0</v>
      </c>
      <c r="CX78" s="73">
        <v>0</v>
      </c>
      <c r="CZ78" s="73">
        <v>0</v>
      </c>
      <c r="DA78" s="73">
        <v>0</v>
      </c>
      <c r="DB78" s="73">
        <v>0</v>
      </c>
      <c r="DC78" s="73">
        <v>0</v>
      </c>
      <c r="DD78" s="73">
        <v>0</v>
      </c>
      <c r="DE78" s="73">
        <v>0</v>
      </c>
      <c r="DF78" s="73">
        <v>0</v>
      </c>
      <c r="DG78" s="73">
        <v>0</v>
      </c>
      <c r="DH78" s="73">
        <v>0</v>
      </c>
      <c r="DJ78" s="73">
        <v>0</v>
      </c>
      <c r="DK78" s="73">
        <v>0</v>
      </c>
      <c r="DL78" s="73">
        <v>0</v>
      </c>
      <c r="DM78" s="73">
        <v>0</v>
      </c>
      <c r="DN78" s="73">
        <v>0</v>
      </c>
      <c r="DO78" s="73">
        <v>0</v>
      </c>
      <c r="DP78" s="73">
        <v>0</v>
      </c>
      <c r="DQ78" s="73">
        <v>0</v>
      </c>
      <c r="DR78" s="72" t="s">
        <v>892</v>
      </c>
      <c r="DS78" s="74">
        <f>SUM(DT78:ER78)</f>
        <v>0</v>
      </c>
      <c r="ES78" s="37" t="s">
        <v>893</v>
      </c>
      <c r="ET78" s="75">
        <f>SUM(EU78:HE78)</f>
        <v>0</v>
      </c>
      <c r="HF78" s="77" t="s">
        <v>894</v>
      </c>
    </row>
    <row r="79" spans="1:214" x14ac:dyDescent="0.25">
      <c r="A79" s="31" t="s">
        <v>182</v>
      </c>
      <c r="C79" s="26">
        <v>11</v>
      </c>
      <c r="D79" s="26">
        <v>11</v>
      </c>
      <c r="H79" s="27"/>
      <c r="J79" s="86" t="s">
        <v>629</v>
      </c>
      <c r="K79" s="86"/>
      <c r="M79" s="26">
        <v>3</v>
      </c>
      <c r="N79" s="32">
        <f t="shared" si="21"/>
        <v>21</v>
      </c>
      <c r="O79" s="32">
        <f t="shared" si="22"/>
        <v>21</v>
      </c>
      <c r="P79" s="55">
        <f t="shared" si="23"/>
        <v>18</v>
      </c>
      <c r="Q79" s="66">
        <v>7</v>
      </c>
      <c r="R79" s="66">
        <v>0</v>
      </c>
      <c r="S79" s="66">
        <v>0</v>
      </c>
      <c r="T79" s="66">
        <v>11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56">
        <f t="shared" si="24"/>
        <v>3</v>
      </c>
      <c r="AF79" s="67">
        <v>3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8">
        <v>39</v>
      </c>
      <c r="BI79" s="68">
        <v>39</v>
      </c>
      <c r="BJ79" s="78">
        <f t="shared" si="25"/>
        <v>0</v>
      </c>
      <c r="BK79" s="83">
        <f t="shared" si="26"/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70" t="s">
        <v>897</v>
      </c>
      <c r="CS79" s="71">
        <f>SUM(CT79:DQ79)</f>
        <v>0</v>
      </c>
      <c r="DR79" s="72" t="s">
        <v>892</v>
      </c>
      <c r="DS79" s="74">
        <f>SUM(DT79:ER79)</f>
        <v>0</v>
      </c>
      <c r="DU79" s="37">
        <v>0</v>
      </c>
      <c r="DV79" s="37">
        <v>0</v>
      </c>
      <c r="DW79" s="37">
        <v>0</v>
      </c>
      <c r="DX79" s="37">
        <v>0</v>
      </c>
      <c r="DY79" s="37">
        <v>0</v>
      </c>
      <c r="DZ79" s="37">
        <v>0</v>
      </c>
      <c r="EA79" s="37">
        <v>0</v>
      </c>
      <c r="EB79" s="37">
        <v>0</v>
      </c>
      <c r="EC79" s="37">
        <v>0</v>
      </c>
      <c r="ED79" s="37">
        <v>0</v>
      </c>
      <c r="EE79" s="37">
        <v>0</v>
      </c>
      <c r="EG79" s="37">
        <v>0</v>
      </c>
      <c r="EH79" s="37">
        <v>0</v>
      </c>
      <c r="EI79" s="37">
        <v>0</v>
      </c>
      <c r="EJ79" s="37">
        <v>0</v>
      </c>
      <c r="EK79" s="37">
        <v>0</v>
      </c>
      <c r="EL79" s="37">
        <v>0</v>
      </c>
      <c r="EM79" s="37">
        <v>0</v>
      </c>
      <c r="EN79" s="37">
        <v>0</v>
      </c>
      <c r="EO79" s="37">
        <v>0</v>
      </c>
      <c r="EP79" s="37">
        <v>0</v>
      </c>
      <c r="EQ79" s="37">
        <v>0</v>
      </c>
      <c r="ER79" s="37">
        <v>0</v>
      </c>
      <c r="ES79" s="37" t="s">
        <v>896</v>
      </c>
      <c r="ET79" s="75">
        <f>SUM(EU79:HE79)</f>
        <v>0</v>
      </c>
      <c r="EU79" s="76">
        <v>0</v>
      </c>
      <c r="EV79" s="76">
        <v>0</v>
      </c>
      <c r="EW79" s="76">
        <v>0</v>
      </c>
      <c r="EX79" s="76">
        <v>0</v>
      </c>
      <c r="EY79" s="76">
        <v>0</v>
      </c>
      <c r="EZ79" s="76">
        <v>0</v>
      </c>
      <c r="FA79" s="76">
        <v>0</v>
      </c>
      <c r="FB79" s="76">
        <v>0</v>
      </c>
      <c r="FC79" s="76">
        <v>0</v>
      </c>
      <c r="FD79" s="76">
        <v>0</v>
      </c>
      <c r="FE79" s="76">
        <v>0</v>
      </c>
      <c r="FF79" s="76">
        <v>0</v>
      </c>
      <c r="FG79" s="76">
        <v>0</v>
      </c>
      <c r="FH79" s="76">
        <v>0</v>
      </c>
      <c r="FI79" s="76">
        <v>0</v>
      </c>
      <c r="FJ79" s="76">
        <v>0</v>
      </c>
      <c r="FK79" s="76">
        <v>0</v>
      </c>
      <c r="FL79" s="76">
        <v>0</v>
      </c>
      <c r="FM79" s="76">
        <v>0</v>
      </c>
      <c r="FN79" s="76">
        <v>0</v>
      </c>
      <c r="FO79" s="76">
        <v>0</v>
      </c>
      <c r="FP79" s="76">
        <v>0</v>
      </c>
      <c r="FQ79" s="76">
        <v>0</v>
      </c>
      <c r="FR79" s="76">
        <v>0</v>
      </c>
      <c r="FS79" s="76">
        <v>0</v>
      </c>
      <c r="FT79" s="76">
        <v>0</v>
      </c>
      <c r="FU79" s="76">
        <v>0</v>
      </c>
      <c r="FV79" s="76">
        <v>0</v>
      </c>
      <c r="FW79" s="76">
        <v>0</v>
      </c>
      <c r="FX79" s="76">
        <v>0</v>
      </c>
      <c r="FY79" s="76">
        <v>0</v>
      </c>
      <c r="FZ79" s="76">
        <v>0</v>
      </c>
      <c r="GA79" s="76">
        <v>0</v>
      </c>
      <c r="GB79" s="76">
        <v>0</v>
      </c>
      <c r="GC79" s="76">
        <v>0</v>
      </c>
      <c r="GD79" s="76">
        <v>0</v>
      </c>
      <c r="GE79" s="76">
        <v>0</v>
      </c>
      <c r="GF79" s="76">
        <v>0</v>
      </c>
      <c r="GG79" s="76">
        <v>0</v>
      </c>
      <c r="GH79" s="76">
        <v>0</v>
      </c>
      <c r="GI79" s="76">
        <v>0</v>
      </c>
      <c r="GJ79" s="76">
        <v>0</v>
      </c>
      <c r="GK79" s="76">
        <v>0</v>
      </c>
      <c r="GL79" s="76">
        <v>0</v>
      </c>
      <c r="GM79" s="76">
        <v>0</v>
      </c>
      <c r="GN79" s="76">
        <v>0</v>
      </c>
      <c r="GO79" s="76">
        <v>0</v>
      </c>
      <c r="GP79" s="76">
        <v>0</v>
      </c>
      <c r="GQ79" s="76">
        <v>0</v>
      </c>
      <c r="GR79" s="76">
        <v>0</v>
      </c>
      <c r="GS79" s="76">
        <v>0</v>
      </c>
      <c r="GT79" s="76">
        <v>0</v>
      </c>
      <c r="GU79" s="76">
        <v>0</v>
      </c>
      <c r="GV79" s="76">
        <v>0</v>
      </c>
      <c r="GW79" s="76">
        <v>0</v>
      </c>
      <c r="GX79" s="76">
        <v>0</v>
      </c>
      <c r="GY79" s="76">
        <v>0</v>
      </c>
      <c r="GZ79" s="76">
        <v>0</v>
      </c>
      <c r="HA79" s="76">
        <v>0</v>
      </c>
      <c r="HB79" s="76">
        <v>0</v>
      </c>
      <c r="HC79" s="76">
        <v>0</v>
      </c>
      <c r="HD79" s="76">
        <v>0</v>
      </c>
      <c r="HE79" s="76">
        <v>0</v>
      </c>
      <c r="HF79" s="77" t="s">
        <v>894</v>
      </c>
    </row>
    <row r="80" spans="1:214" x14ac:dyDescent="0.25">
      <c r="C80" s="31"/>
      <c r="D80" s="31"/>
      <c r="H80" s="31"/>
      <c r="J80" s="86"/>
      <c r="K80" s="86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</row>
    <row r="81" spans="3:214" x14ac:dyDescent="0.25">
      <c r="C81" s="31"/>
      <c r="D81" s="31"/>
      <c r="H81" s="31"/>
      <c r="J81" s="86"/>
      <c r="K81" s="86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</row>
    <row r="82" spans="3:214" x14ac:dyDescent="0.25">
      <c r="C82" s="31"/>
      <c r="D82" s="31"/>
      <c r="H82" s="31"/>
      <c r="J82" s="86"/>
      <c r="K82" s="86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</row>
    <row r="83" spans="3:214" x14ac:dyDescent="0.25">
      <c r="C83" s="31"/>
      <c r="D83" s="31"/>
      <c r="H83" s="31"/>
      <c r="J83" s="86"/>
      <c r="K83" s="86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</row>
    <row r="84" spans="3:214" x14ac:dyDescent="0.25">
      <c r="C84" s="31"/>
      <c r="D84" s="31"/>
      <c r="H84" s="31"/>
      <c r="J84" s="86"/>
      <c r="K84" s="86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</row>
    <row r="85" spans="3:214" x14ac:dyDescent="0.25">
      <c r="C85" s="31"/>
      <c r="D85" s="31"/>
      <c r="H85" s="31"/>
      <c r="J85" s="86"/>
      <c r="K85" s="86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</row>
    <row r="86" spans="3:214" x14ac:dyDescent="0.25">
      <c r="C86" s="31"/>
      <c r="D86" s="31"/>
      <c r="H86" s="31"/>
      <c r="J86" s="86"/>
      <c r="K86" s="86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</row>
    <row r="87" spans="3:214" x14ac:dyDescent="0.25">
      <c r="C87" s="31"/>
      <c r="D87" s="31"/>
      <c r="H87" s="31"/>
      <c r="J87" s="86"/>
      <c r="K87" s="86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</row>
    <row r="88" spans="3:214" x14ac:dyDescent="0.25">
      <c r="C88" s="31"/>
      <c r="D88" s="31"/>
      <c r="H88" s="31"/>
      <c r="J88" s="86"/>
      <c r="K88" s="86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</row>
    <row r="89" spans="3:214" x14ac:dyDescent="0.25">
      <c r="C89" s="31"/>
      <c r="D89" s="31"/>
      <c r="H89" s="31"/>
      <c r="J89" s="86"/>
      <c r="K89" s="86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</row>
    <row r="90" spans="3:214" x14ac:dyDescent="0.25">
      <c r="C90" s="31"/>
      <c r="D90" s="31"/>
      <c r="H90" s="31"/>
      <c r="J90" s="86"/>
      <c r="K90" s="86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</row>
    <row r="91" spans="3:214" x14ac:dyDescent="0.25">
      <c r="C91" s="31"/>
      <c r="D91" s="31"/>
      <c r="H91" s="31"/>
      <c r="J91" s="86"/>
      <c r="K91" s="86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</row>
    <row r="92" spans="3:214" x14ac:dyDescent="0.25">
      <c r="C92" s="31"/>
      <c r="D92" s="31"/>
      <c r="H92" s="31"/>
      <c r="J92" s="86"/>
      <c r="K92" s="86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</row>
    <row r="93" spans="3:214" x14ac:dyDescent="0.25">
      <c r="C93" s="31"/>
      <c r="D93" s="31"/>
      <c r="H93" s="31"/>
      <c r="J93" s="86"/>
      <c r="K93" s="86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</row>
    <row r="94" spans="3:214" x14ac:dyDescent="0.25">
      <c r="C94" s="31"/>
      <c r="D94" s="31"/>
      <c r="H94" s="31"/>
      <c r="J94" s="86"/>
      <c r="K94" s="86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</row>
    <row r="95" spans="3:214" x14ac:dyDescent="0.25">
      <c r="C95" s="31"/>
      <c r="D95" s="31"/>
      <c r="H95" s="31"/>
      <c r="J95" s="86"/>
      <c r="K95" s="86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</row>
    <row r="96" spans="3:214" x14ac:dyDescent="0.25">
      <c r="C96" s="31"/>
      <c r="D96" s="31"/>
      <c r="H96" s="31"/>
      <c r="J96" s="86"/>
      <c r="K96" s="86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</row>
    <row r="97" spans="3:214" x14ac:dyDescent="0.25">
      <c r="C97" s="31"/>
      <c r="D97" s="31"/>
      <c r="H97" s="31"/>
      <c r="J97" s="86"/>
      <c r="K97" s="8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</row>
    <row r="98" spans="3:214" x14ac:dyDescent="0.25">
      <c r="C98" s="31"/>
      <c r="D98" s="31"/>
      <c r="H98" s="31"/>
      <c r="J98" s="86"/>
      <c r="K98" s="8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</row>
    <row r="99" spans="3:214" x14ac:dyDescent="0.25">
      <c r="C99" s="31"/>
      <c r="D99" s="31"/>
      <c r="H99" s="31"/>
      <c r="J99" s="86"/>
      <c r="K99" s="86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</row>
    <row r="100" spans="3:214" x14ac:dyDescent="0.25">
      <c r="C100" s="31"/>
      <c r="D100" s="31"/>
      <c r="H100" s="31"/>
      <c r="J100" s="86"/>
      <c r="K100" s="8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</row>
    <row r="101" spans="3:214" x14ac:dyDescent="0.25">
      <c r="C101" s="31"/>
      <c r="D101" s="31"/>
      <c r="H101" s="31"/>
      <c r="J101" s="86"/>
      <c r="K101" s="8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</row>
    <row r="102" spans="3:214" x14ac:dyDescent="0.25">
      <c r="C102" s="31"/>
      <c r="D102" s="31"/>
      <c r="H102" s="31"/>
      <c r="J102" s="86"/>
      <c r="K102" s="8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</row>
    <row r="103" spans="3:214" x14ac:dyDescent="0.25">
      <c r="C103" s="31"/>
      <c r="D103" s="31"/>
      <c r="H103" s="31"/>
      <c r="J103" s="86"/>
      <c r="K103" s="8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</row>
    <row r="104" spans="3:214" x14ac:dyDescent="0.25">
      <c r="C104" s="31"/>
      <c r="D104" s="31"/>
      <c r="H104" s="31"/>
      <c r="J104" s="86"/>
      <c r="K104" s="8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</row>
    <row r="105" spans="3:214" x14ac:dyDescent="0.25">
      <c r="C105" s="31"/>
      <c r="D105" s="31"/>
      <c r="H105" s="31"/>
      <c r="J105" s="86"/>
      <c r="K105" s="8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</row>
    <row r="106" spans="3:214" x14ac:dyDescent="0.25">
      <c r="C106" s="31"/>
      <c r="D106" s="31"/>
      <c r="H106" s="31"/>
      <c r="J106" s="86"/>
      <c r="K106" s="8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</row>
    <row r="107" spans="3:214" x14ac:dyDescent="0.25">
      <c r="C107" s="31"/>
      <c r="D107" s="31"/>
      <c r="H107" s="31"/>
      <c r="J107" s="86"/>
      <c r="K107" s="8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</row>
    <row r="108" spans="3:214" ht="18" customHeight="1" x14ac:dyDescent="0.25">
      <c r="C108" s="31"/>
      <c r="D108" s="31"/>
      <c r="H108" s="31"/>
      <c r="J108" s="86"/>
      <c r="K108" s="8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</row>
    <row r="109" spans="3:214" x14ac:dyDescent="0.25">
      <c r="C109" s="31"/>
      <c r="D109" s="31"/>
      <c r="H109" s="31"/>
      <c r="J109" s="86"/>
      <c r="K109" s="8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</row>
    <row r="110" spans="3:214" x14ac:dyDescent="0.25">
      <c r="C110" s="31"/>
      <c r="D110" s="31"/>
      <c r="H110" s="31"/>
      <c r="J110" s="86"/>
      <c r="K110" s="8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</row>
    <row r="111" spans="3:214" x14ac:dyDescent="0.25">
      <c r="C111" s="31"/>
      <c r="D111" s="31"/>
      <c r="H111" s="31"/>
      <c r="J111" s="86"/>
      <c r="K111" s="8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</row>
    <row r="112" spans="3:214" x14ac:dyDescent="0.25">
      <c r="C112" s="31"/>
      <c r="D112" s="31"/>
      <c r="H112" s="31"/>
      <c r="J112" s="86"/>
      <c r="K112" s="8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</row>
    <row r="113" spans="3:214" x14ac:dyDescent="0.25">
      <c r="C113" s="31"/>
      <c r="D113" s="31"/>
      <c r="H113" s="31"/>
      <c r="J113" s="86"/>
      <c r="K113" s="8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</row>
    <row r="114" spans="3:214" x14ac:dyDescent="0.25">
      <c r="C114" s="31"/>
      <c r="D114" s="31"/>
      <c r="H114" s="31"/>
      <c r="J114" s="86"/>
      <c r="K114" s="8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</row>
    <row r="115" spans="3:214" x14ac:dyDescent="0.25">
      <c r="C115" s="31"/>
      <c r="D115" s="31"/>
      <c r="H115" s="31"/>
      <c r="J115" s="86"/>
      <c r="K115" s="8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</row>
    <row r="116" spans="3:214" x14ac:dyDescent="0.25">
      <c r="C116" s="31"/>
      <c r="D116" s="31"/>
      <c r="H116" s="31"/>
      <c r="J116" s="86"/>
      <c r="K116" s="8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</row>
    <row r="117" spans="3:214" x14ac:dyDescent="0.25">
      <c r="C117" s="31"/>
      <c r="D117" s="31"/>
      <c r="H117" s="31"/>
      <c r="J117" s="86"/>
      <c r="K117" s="8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</row>
    <row r="118" spans="3:214" x14ac:dyDescent="0.25">
      <c r="C118" s="31"/>
      <c r="D118" s="31"/>
      <c r="H118" s="31"/>
      <c r="J118" s="86"/>
      <c r="K118" s="8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</row>
    <row r="119" spans="3:214" x14ac:dyDescent="0.25">
      <c r="C119" s="31"/>
      <c r="D119" s="31"/>
      <c r="H119" s="31"/>
      <c r="J119" s="86"/>
      <c r="K119" s="8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</row>
    <row r="120" spans="3:214" x14ac:dyDescent="0.25">
      <c r="C120" s="31"/>
      <c r="D120" s="31"/>
      <c r="H120" s="31"/>
      <c r="J120" s="86"/>
      <c r="K120" s="86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</row>
    <row r="121" spans="3:214" x14ac:dyDescent="0.25">
      <c r="C121" s="31"/>
      <c r="D121" s="31"/>
      <c r="H121" s="31"/>
      <c r="J121" s="86"/>
      <c r="K121" s="86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</row>
    <row r="122" spans="3:214" x14ac:dyDescent="0.25">
      <c r="C122" s="31"/>
      <c r="D122" s="31"/>
      <c r="H122" s="31"/>
      <c r="J122" s="86"/>
      <c r="K122" s="86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</row>
    <row r="123" spans="3:214" x14ac:dyDescent="0.25">
      <c r="C123" s="31"/>
      <c r="D123" s="31"/>
      <c r="H123" s="31"/>
      <c r="J123" s="86"/>
      <c r="K123" s="86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</row>
    <row r="124" spans="3:214" x14ac:dyDescent="0.25">
      <c r="C124" s="31"/>
      <c r="D124" s="31"/>
      <c r="H124" s="31"/>
      <c r="J124" s="86"/>
      <c r="K124" s="86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</row>
    <row r="125" spans="3:214" x14ac:dyDescent="0.25">
      <c r="C125" s="31"/>
      <c r="D125" s="31"/>
      <c r="H125" s="31"/>
      <c r="J125" s="86"/>
      <c r="K125" s="86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</row>
    <row r="126" spans="3:214" x14ac:dyDescent="0.25">
      <c r="C126" s="31"/>
      <c r="D126" s="31"/>
      <c r="H126" s="31"/>
      <c r="J126" s="86"/>
      <c r="K126" s="86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</row>
    <row r="127" spans="3:214" x14ac:dyDescent="0.25">
      <c r="C127" s="31"/>
      <c r="D127" s="31"/>
      <c r="H127" s="31"/>
      <c r="J127" s="86"/>
      <c r="K127" s="86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</row>
    <row r="128" spans="3:214" x14ac:dyDescent="0.25">
      <c r="C128" s="31"/>
      <c r="D128" s="31"/>
      <c r="H128" s="31"/>
      <c r="J128" s="86"/>
      <c r="K128" s="86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</row>
    <row r="129" spans="3:214" x14ac:dyDescent="0.25">
      <c r="C129" s="31"/>
      <c r="D129" s="31"/>
      <c r="H129" s="31"/>
      <c r="J129" s="86"/>
      <c r="K129" s="8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</row>
    <row r="130" spans="3:214" x14ac:dyDescent="0.25">
      <c r="C130" s="31"/>
      <c r="D130" s="31"/>
      <c r="H130" s="31"/>
      <c r="J130" s="86"/>
      <c r="K130" s="8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</row>
    <row r="131" spans="3:214" x14ac:dyDescent="0.25">
      <c r="C131" s="31"/>
      <c r="D131" s="31"/>
      <c r="H131" s="31"/>
      <c r="J131" s="86"/>
      <c r="K131" s="8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</row>
    <row r="132" spans="3:214" x14ac:dyDescent="0.25">
      <c r="C132" s="31"/>
      <c r="D132" s="31"/>
      <c r="H132" s="31"/>
      <c r="J132" s="86"/>
      <c r="K132" s="8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</row>
    <row r="133" spans="3:214" x14ac:dyDescent="0.25">
      <c r="C133" s="31"/>
      <c r="D133" s="31"/>
      <c r="H133" s="31"/>
      <c r="J133" s="86"/>
      <c r="K133" s="8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</row>
    <row r="134" spans="3:214" x14ac:dyDescent="0.25">
      <c r="C134" s="31"/>
      <c r="D134" s="31"/>
      <c r="H134" s="31"/>
      <c r="J134" s="86"/>
      <c r="K134" s="8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</row>
    <row r="135" spans="3:214" x14ac:dyDescent="0.25">
      <c r="C135" s="31"/>
      <c r="D135" s="31"/>
      <c r="H135" s="31"/>
      <c r="J135" s="86"/>
      <c r="K135" s="8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</row>
    <row r="136" spans="3:214" x14ac:dyDescent="0.25">
      <c r="C136" s="31"/>
      <c r="D136" s="31"/>
      <c r="H136" s="31"/>
      <c r="J136" s="86"/>
      <c r="K136" s="8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</row>
    <row r="137" spans="3:214" x14ac:dyDescent="0.25">
      <c r="C137" s="31"/>
      <c r="D137" s="31"/>
      <c r="H137" s="31"/>
      <c r="J137" s="86"/>
      <c r="K137" s="8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</row>
    <row r="138" spans="3:214" x14ac:dyDescent="0.25">
      <c r="C138" s="31"/>
      <c r="D138" s="31"/>
      <c r="H138" s="31"/>
      <c r="J138" s="86"/>
      <c r="K138" s="8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</row>
    <row r="139" spans="3:214" x14ac:dyDescent="0.25">
      <c r="C139" s="31"/>
      <c r="D139" s="31"/>
      <c r="H139" s="31"/>
      <c r="J139" s="86"/>
      <c r="K139" s="8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</row>
    <row r="140" spans="3:214" x14ac:dyDescent="0.25">
      <c r="C140" s="31"/>
      <c r="D140" s="31"/>
      <c r="H140" s="31"/>
      <c r="J140" s="86"/>
      <c r="K140" s="8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</row>
    <row r="141" spans="3:214" x14ac:dyDescent="0.25">
      <c r="C141" s="31"/>
      <c r="D141" s="31"/>
      <c r="H141" s="31"/>
      <c r="J141" s="86"/>
      <c r="K141" s="8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</row>
    <row r="142" spans="3:214" x14ac:dyDescent="0.25">
      <c r="C142" s="31"/>
      <c r="D142" s="31"/>
      <c r="H142" s="31"/>
      <c r="J142" s="86"/>
      <c r="K142" s="8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</row>
    <row r="143" spans="3:214" x14ac:dyDescent="0.25">
      <c r="C143" s="31"/>
      <c r="D143" s="31"/>
      <c r="H143" s="31"/>
      <c r="J143" s="86"/>
      <c r="K143" s="8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</row>
    <row r="144" spans="3:214" x14ac:dyDescent="0.25">
      <c r="C144" s="31"/>
      <c r="D144" s="31"/>
      <c r="H144" s="31"/>
      <c r="J144" s="86"/>
      <c r="K144" s="8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</row>
    <row r="145" spans="3:214" x14ac:dyDescent="0.25">
      <c r="C145" s="31"/>
      <c r="D145" s="31"/>
      <c r="H145" s="31"/>
      <c r="J145" s="86"/>
      <c r="K145" s="8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</row>
    <row r="146" spans="3:214" x14ac:dyDescent="0.25">
      <c r="C146" s="31"/>
      <c r="D146" s="31"/>
      <c r="H146" s="31"/>
      <c r="J146" s="86"/>
      <c r="K146" s="8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</row>
    <row r="147" spans="3:214" x14ac:dyDescent="0.25">
      <c r="C147" s="31"/>
      <c r="D147" s="31"/>
      <c r="H147" s="31"/>
      <c r="J147" s="86"/>
      <c r="K147" s="8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</row>
    <row r="148" spans="3:214" x14ac:dyDescent="0.25">
      <c r="C148" s="31"/>
      <c r="D148" s="31"/>
      <c r="H148" s="31"/>
      <c r="J148" s="86"/>
      <c r="K148" s="8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</row>
    <row r="149" spans="3:214" x14ac:dyDescent="0.25">
      <c r="C149" s="31"/>
      <c r="D149" s="31"/>
      <c r="H149" s="31"/>
      <c r="J149" s="86"/>
      <c r="K149" s="86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</row>
    <row r="150" spans="3:214" x14ac:dyDescent="0.25">
      <c r="C150" s="31"/>
      <c r="D150" s="31"/>
      <c r="H150" s="31"/>
      <c r="J150" s="86"/>
      <c r="K150" s="86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</row>
    <row r="151" spans="3:214" x14ac:dyDescent="0.25">
      <c r="C151" s="31"/>
      <c r="D151" s="31"/>
      <c r="H151" s="31"/>
      <c r="J151" s="86"/>
      <c r="K151" s="86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</row>
    <row r="152" spans="3:214" x14ac:dyDescent="0.25">
      <c r="C152" s="31"/>
      <c r="D152" s="31"/>
      <c r="H152" s="31"/>
      <c r="J152" s="86"/>
      <c r="K152" s="86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</row>
    <row r="153" spans="3:214" x14ac:dyDescent="0.25">
      <c r="C153" s="31"/>
      <c r="D153" s="31"/>
      <c r="H153" s="31"/>
      <c r="J153" s="86"/>
      <c r="K153" s="86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</row>
    <row r="154" spans="3:214" x14ac:dyDescent="0.25">
      <c r="C154" s="31"/>
      <c r="D154" s="31"/>
      <c r="H154" s="31"/>
      <c r="J154" s="86"/>
      <c r="K154" s="86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</row>
    <row r="155" spans="3:214" x14ac:dyDescent="0.25">
      <c r="C155" s="31"/>
      <c r="D155" s="31"/>
      <c r="H155" s="31"/>
      <c r="J155" s="86"/>
      <c r="K155" s="86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</row>
    <row r="156" spans="3:214" x14ac:dyDescent="0.25">
      <c r="C156" s="31"/>
      <c r="D156" s="31"/>
      <c r="H156" s="31"/>
      <c r="J156" s="86"/>
      <c r="K156" s="86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</row>
    <row r="157" spans="3:214" x14ac:dyDescent="0.25">
      <c r="C157" s="31"/>
      <c r="D157" s="31"/>
      <c r="H157" s="31"/>
      <c r="J157" s="86"/>
      <c r="K157" s="86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</row>
    <row r="158" spans="3:214" x14ac:dyDescent="0.25">
      <c r="C158" s="31"/>
      <c r="D158" s="31"/>
      <c r="H158" s="31"/>
      <c r="J158" s="86"/>
      <c r="K158" s="86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</row>
    <row r="159" spans="3:214" x14ac:dyDescent="0.25">
      <c r="C159" s="31"/>
      <c r="D159" s="31"/>
      <c r="H159" s="31"/>
      <c r="J159" s="86"/>
      <c r="K159" s="86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</row>
    <row r="160" spans="3:214" x14ac:dyDescent="0.25">
      <c r="C160" s="31"/>
      <c r="D160" s="31"/>
      <c r="H160" s="31"/>
      <c r="J160" s="86"/>
      <c r="K160" s="86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</row>
    <row r="161" spans="3:214" x14ac:dyDescent="0.25">
      <c r="C161" s="31"/>
      <c r="D161" s="31"/>
      <c r="H161" s="31"/>
      <c r="J161" s="86"/>
      <c r="K161" s="86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</row>
    <row r="162" spans="3:214" x14ac:dyDescent="0.25">
      <c r="C162" s="31"/>
      <c r="D162" s="31"/>
      <c r="H162" s="31"/>
      <c r="J162" s="86"/>
      <c r="K162" s="86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</row>
    <row r="163" spans="3:214" x14ac:dyDescent="0.25">
      <c r="C163" s="31"/>
      <c r="D163" s="31"/>
      <c r="H163" s="31"/>
      <c r="J163" s="86"/>
      <c r="K163" s="86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</row>
    <row r="164" spans="3:214" x14ac:dyDescent="0.25">
      <c r="C164" s="31"/>
      <c r="D164" s="31"/>
      <c r="H164" s="31"/>
      <c r="J164" s="86"/>
      <c r="K164" s="86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</row>
    <row r="165" spans="3:214" x14ac:dyDescent="0.25">
      <c r="C165" s="31"/>
      <c r="D165" s="31"/>
      <c r="H165" s="31"/>
      <c r="J165" s="86"/>
      <c r="K165" s="86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</row>
    <row r="166" spans="3:214" x14ac:dyDescent="0.25">
      <c r="C166" s="31"/>
      <c r="D166" s="31"/>
      <c r="H166" s="31"/>
      <c r="J166" s="86"/>
      <c r="K166" s="86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</row>
    <row r="167" spans="3:214" x14ac:dyDescent="0.25">
      <c r="C167" s="31"/>
      <c r="D167" s="31"/>
      <c r="H167" s="31"/>
      <c r="J167" s="86"/>
      <c r="K167" s="86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</row>
    <row r="168" spans="3:214" x14ac:dyDescent="0.25">
      <c r="C168" s="31"/>
      <c r="D168" s="31"/>
      <c r="H168" s="31"/>
      <c r="J168" s="86"/>
      <c r="K168" s="86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</row>
    <row r="169" spans="3:214" x14ac:dyDescent="0.25">
      <c r="C169" s="31"/>
      <c r="D169" s="31"/>
      <c r="H169" s="31"/>
      <c r="J169" s="86"/>
      <c r="K169" s="86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</row>
    <row r="170" spans="3:214" x14ac:dyDescent="0.25">
      <c r="C170" s="31"/>
      <c r="D170" s="31"/>
      <c r="H170" s="31"/>
      <c r="J170" s="86"/>
      <c r="K170" s="86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</row>
    <row r="171" spans="3:214" x14ac:dyDescent="0.25">
      <c r="C171" s="31"/>
      <c r="D171" s="31"/>
      <c r="H171" s="31"/>
      <c r="J171" s="86"/>
      <c r="K171" s="86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</row>
    <row r="172" spans="3:214" x14ac:dyDescent="0.25">
      <c r="C172" s="31"/>
      <c r="D172" s="31"/>
      <c r="H172" s="31"/>
      <c r="J172" s="86"/>
      <c r="K172" s="86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</row>
    <row r="173" spans="3:214" x14ac:dyDescent="0.25">
      <c r="C173" s="31"/>
      <c r="D173" s="31"/>
      <c r="H173" s="31"/>
      <c r="J173" s="86"/>
      <c r="K173" s="86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</row>
    <row r="174" spans="3:214" x14ac:dyDescent="0.25">
      <c r="C174" s="31"/>
      <c r="D174" s="31"/>
      <c r="H174" s="31"/>
      <c r="J174" s="86"/>
      <c r="K174" s="86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</row>
    <row r="175" spans="3:214" x14ac:dyDescent="0.25">
      <c r="C175" s="31"/>
      <c r="D175" s="31"/>
      <c r="H175" s="31"/>
      <c r="J175" s="86"/>
      <c r="K175" s="86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</row>
    <row r="176" spans="3:214" x14ac:dyDescent="0.25">
      <c r="C176" s="31"/>
      <c r="D176" s="31"/>
      <c r="H176" s="31"/>
      <c r="J176" s="86"/>
      <c r="K176" s="86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</row>
    <row r="177" spans="3:214" x14ac:dyDescent="0.25">
      <c r="C177" s="31"/>
      <c r="D177" s="31"/>
      <c r="H177" s="31"/>
      <c r="J177" s="86"/>
      <c r="K177" s="86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</row>
    <row r="178" spans="3:214" x14ac:dyDescent="0.25">
      <c r="C178" s="31"/>
      <c r="D178" s="31"/>
      <c r="H178" s="31"/>
      <c r="J178" s="86"/>
      <c r="K178" s="86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</row>
    <row r="179" spans="3:214" x14ac:dyDescent="0.25">
      <c r="C179" s="31"/>
      <c r="D179" s="31"/>
      <c r="H179" s="31"/>
      <c r="J179" s="86"/>
      <c r="K179" s="86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</row>
    <row r="180" spans="3:214" x14ac:dyDescent="0.25">
      <c r="C180" s="31"/>
      <c r="D180" s="31"/>
      <c r="H180" s="31"/>
      <c r="J180" s="86"/>
      <c r="K180" s="86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</row>
    <row r="181" spans="3:214" x14ac:dyDescent="0.25">
      <c r="C181" s="31"/>
      <c r="D181" s="31"/>
      <c r="H181" s="31"/>
      <c r="J181" s="86"/>
      <c r="K181" s="86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</row>
    <row r="182" spans="3:214" x14ac:dyDescent="0.25">
      <c r="C182" s="31"/>
      <c r="D182" s="31"/>
      <c r="H182" s="31"/>
      <c r="J182" s="86"/>
      <c r="K182" s="86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</row>
    <row r="183" spans="3:214" x14ac:dyDescent="0.25">
      <c r="C183" s="31"/>
      <c r="D183" s="31"/>
      <c r="H183" s="31"/>
      <c r="J183" s="86"/>
      <c r="K183" s="86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</row>
    <row r="184" spans="3:214" x14ac:dyDescent="0.25">
      <c r="C184" s="31"/>
      <c r="D184" s="31"/>
      <c r="H184" s="31"/>
      <c r="J184" s="86"/>
      <c r="K184" s="86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</row>
    <row r="185" spans="3:214" x14ac:dyDescent="0.25">
      <c r="C185" s="31"/>
      <c r="D185" s="31"/>
      <c r="H185" s="31"/>
      <c r="J185" s="86"/>
      <c r="K185" s="86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</row>
    <row r="186" spans="3:214" x14ac:dyDescent="0.25">
      <c r="C186" s="31"/>
      <c r="D186" s="31"/>
      <c r="H186" s="31"/>
      <c r="J186" s="86"/>
      <c r="K186" s="86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</row>
    <row r="187" spans="3:214" x14ac:dyDescent="0.25">
      <c r="C187" s="31"/>
      <c r="D187" s="31"/>
      <c r="H187" s="31"/>
      <c r="J187" s="86"/>
      <c r="K187" s="86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</row>
    <row r="188" spans="3:214" x14ac:dyDescent="0.25">
      <c r="C188" s="31"/>
      <c r="D188" s="31"/>
      <c r="H188" s="31"/>
      <c r="J188" s="86"/>
      <c r="K188" s="86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</row>
    <row r="189" spans="3:214" x14ac:dyDescent="0.25">
      <c r="C189" s="31"/>
      <c r="D189" s="31"/>
      <c r="H189" s="31"/>
      <c r="J189" s="86"/>
      <c r="K189" s="86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</row>
    <row r="190" spans="3:214" x14ac:dyDescent="0.25">
      <c r="C190" s="31"/>
      <c r="D190" s="31"/>
      <c r="H190" s="31"/>
      <c r="J190" s="86"/>
      <c r="K190" s="86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</row>
    <row r="191" spans="3:214" x14ac:dyDescent="0.25">
      <c r="C191" s="31"/>
      <c r="D191" s="31"/>
      <c r="H191" s="31"/>
      <c r="J191" s="86"/>
      <c r="K191" s="86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</row>
    <row r="192" spans="3:214" x14ac:dyDescent="0.25">
      <c r="C192" s="31"/>
      <c r="D192" s="31"/>
      <c r="H192" s="31"/>
      <c r="J192" s="86"/>
      <c r="K192" s="86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</row>
    <row r="193" spans="3:214" x14ac:dyDescent="0.25">
      <c r="C193" s="31"/>
      <c r="D193" s="31"/>
      <c r="H193" s="31"/>
      <c r="J193" s="86"/>
      <c r="K193" s="86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</row>
    <row r="194" spans="3:214" x14ac:dyDescent="0.25">
      <c r="C194" s="31"/>
      <c r="D194" s="31"/>
      <c r="H194" s="31"/>
      <c r="J194" s="86"/>
      <c r="K194" s="86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</row>
    <row r="195" spans="3:214" x14ac:dyDescent="0.25">
      <c r="C195" s="31"/>
      <c r="D195" s="31"/>
      <c r="H195" s="31"/>
      <c r="J195" s="86"/>
      <c r="K195" s="86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</row>
    <row r="196" spans="3:214" x14ac:dyDescent="0.25">
      <c r="C196" s="31"/>
      <c r="D196" s="31"/>
      <c r="H196" s="31"/>
      <c r="J196" s="86"/>
      <c r="K196" s="86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</row>
    <row r="197" spans="3:214" x14ac:dyDescent="0.25">
      <c r="C197" s="31"/>
      <c r="D197" s="31"/>
      <c r="H197" s="31"/>
      <c r="J197" s="86"/>
      <c r="K197" s="86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</row>
    <row r="198" spans="3:214" x14ac:dyDescent="0.25">
      <c r="C198" s="31"/>
      <c r="D198" s="31"/>
      <c r="H198" s="31"/>
      <c r="J198" s="86"/>
      <c r="K198" s="86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</row>
    <row r="199" spans="3:214" x14ac:dyDescent="0.25">
      <c r="C199" s="31"/>
      <c r="D199" s="31"/>
      <c r="H199" s="31"/>
      <c r="J199" s="86"/>
      <c r="K199" s="86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</row>
    <row r="200" spans="3:214" x14ac:dyDescent="0.25">
      <c r="C200" s="31"/>
      <c r="D200" s="31"/>
      <c r="H200" s="31"/>
      <c r="J200" s="86"/>
      <c r="K200" s="86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</row>
    <row r="201" spans="3:214" x14ac:dyDescent="0.25">
      <c r="C201" s="31"/>
      <c r="D201" s="31"/>
      <c r="H201" s="31"/>
      <c r="J201" s="86"/>
      <c r="K201" s="86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</row>
    <row r="202" spans="3:214" x14ac:dyDescent="0.25">
      <c r="C202" s="31"/>
      <c r="D202" s="31"/>
      <c r="H202" s="31"/>
      <c r="J202" s="86"/>
      <c r="K202" s="86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</row>
    <row r="203" spans="3:214" x14ac:dyDescent="0.25">
      <c r="C203" s="31"/>
      <c r="D203" s="31"/>
      <c r="H203" s="31"/>
      <c r="J203" s="86"/>
      <c r="K203" s="86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</row>
    <row r="204" spans="3:214" x14ac:dyDescent="0.25">
      <c r="C204" s="31"/>
      <c r="D204" s="31"/>
      <c r="H204" s="31"/>
      <c r="J204" s="86"/>
      <c r="K204" s="86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</row>
    <row r="205" spans="3:214" x14ac:dyDescent="0.25">
      <c r="C205" s="31"/>
      <c r="D205" s="31"/>
      <c r="H205" s="31"/>
      <c r="J205" s="86"/>
      <c r="K205" s="86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</row>
    <row r="206" spans="3:214" x14ac:dyDescent="0.25">
      <c r="C206" s="31"/>
      <c r="D206" s="31"/>
      <c r="H206" s="31"/>
      <c r="J206" s="86"/>
      <c r="K206" s="86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</row>
    <row r="207" spans="3:214" x14ac:dyDescent="0.25">
      <c r="C207" s="31"/>
      <c r="D207" s="31"/>
      <c r="H207" s="31"/>
      <c r="J207" s="86"/>
      <c r="K207" s="86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</row>
    <row r="208" spans="3:214" x14ac:dyDescent="0.25">
      <c r="C208" s="31"/>
      <c r="D208" s="31"/>
      <c r="H208" s="31"/>
      <c r="J208" s="86"/>
      <c r="K208" s="86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</row>
    <row r="209" spans="3:214" x14ac:dyDescent="0.25">
      <c r="C209" s="31"/>
      <c r="D209" s="31"/>
      <c r="H209" s="31"/>
      <c r="J209" s="86"/>
      <c r="K209" s="86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</row>
    <row r="210" spans="3:214" x14ac:dyDescent="0.25">
      <c r="C210" s="31"/>
      <c r="D210" s="31"/>
      <c r="H210" s="31"/>
      <c r="J210" s="86"/>
      <c r="K210" s="86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</row>
    <row r="211" spans="3:214" x14ac:dyDescent="0.25">
      <c r="C211" s="31"/>
      <c r="D211" s="31"/>
      <c r="H211" s="31"/>
      <c r="J211" s="86"/>
      <c r="K211" s="86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</row>
    <row r="212" spans="3:214" x14ac:dyDescent="0.25">
      <c r="C212" s="31"/>
      <c r="D212" s="31"/>
      <c r="H212" s="31"/>
      <c r="J212" s="86"/>
      <c r="K212" s="86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</row>
    <row r="213" spans="3:214" x14ac:dyDescent="0.25">
      <c r="C213" s="31"/>
      <c r="D213" s="31"/>
      <c r="H213" s="31"/>
      <c r="J213" s="86"/>
      <c r="K213" s="86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</row>
    <row r="214" spans="3:214" x14ac:dyDescent="0.25">
      <c r="C214" s="31"/>
      <c r="D214" s="31"/>
      <c r="H214" s="31"/>
      <c r="J214" s="86"/>
      <c r="K214" s="86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</row>
    <row r="215" spans="3:214" x14ac:dyDescent="0.25">
      <c r="C215" s="31"/>
      <c r="D215" s="31"/>
      <c r="H215" s="31"/>
      <c r="J215" s="86"/>
      <c r="K215" s="86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</row>
    <row r="216" spans="3:214" x14ac:dyDescent="0.25">
      <c r="C216" s="31"/>
      <c r="D216" s="31"/>
      <c r="H216" s="31"/>
      <c r="J216" s="86"/>
      <c r="K216" s="86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</row>
    <row r="217" spans="3:214" x14ac:dyDescent="0.25">
      <c r="C217" s="31"/>
      <c r="D217" s="31"/>
      <c r="H217" s="31"/>
      <c r="J217" s="86"/>
      <c r="K217" s="86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</row>
    <row r="218" spans="3:214" x14ac:dyDescent="0.25">
      <c r="C218" s="31"/>
      <c r="D218" s="31"/>
      <c r="H218" s="31"/>
      <c r="J218" s="86"/>
      <c r="K218" s="86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</row>
    <row r="219" spans="3:214" x14ac:dyDescent="0.25">
      <c r="C219" s="31"/>
      <c r="D219" s="31"/>
      <c r="H219" s="31"/>
      <c r="J219" s="86"/>
      <c r="K219" s="86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</row>
    <row r="220" spans="3:214" x14ac:dyDescent="0.25">
      <c r="C220" s="31"/>
      <c r="D220" s="31"/>
      <c r="H220" s="31"/>
      <c r="J220" s="86"/>
      <c r="K220" s="86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</row>
    <row r="221" spans="3:214" x14ac:dyDescent="0.25">
      <c r="C221" s="31"/>
      <c r="D221" s="31"/>
      <c r="H221" s="31"/>
      <c r="J221" s="86"/>
      <c r="K221" s="86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</row>
    <row r="222" spans="3:214" x14ac:dyDescent="0.25">
      <c r="C222" s="31"/>
      <c r="D222" s="31"/>
      <c r="H222" s="31"/>
      <c r="J222" s="86"/>
      <c r="K222" s="86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</row>
    <row r="223" spans="3:214" x14ac:dyDescent="0.25">
      <c r="C223" s="31"/>
      <c r="D223" s="31"/>
      <c r="H223" s="31"/>
      <c r="J223" s="86"/>
      <c r="K223" s="86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</row>
    <row r="224" spans="3:214" x14ac:dyDescent="0.25">
      <c r="C224" s="31"/>
      <c r="D224" s="31"/>
      <c r="H224" s="31"/>
      <c r="J224" s="86"/>
      <c r="K224" s="86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</row>
    <row r="225" spans="3:214" x14ac:dyDescent="0.25">
      <c r="C225" s="31"/>
      <c r="D225" s="31"/>
      <c r="H225" s="31"/>
      <c r="J225" s="86"/>
      <c r="K225" s="86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</row>
    <row r="226" spans="3:214" x14ac:dyDescent="0.25">
      <c r="C226" s="31"/>
      <c r="D226" s="31"/>
      <c r="H226" s="31"/>
      <c r="J226" s="86"/>
      <c r="K226" s="86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</row>
    <row r="227" spans="3:214" x14ac:dyDescent="0.25">
      <c r="C227" s="31"/>
      <c r="D227" s="31"/>
      <c r="H227" s="31"/>
      <c r="J227" s="86"/>
      <c r="K227" s="86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</row>
    <row r="228" spans="3:214" x14ac:dyDescent="0.25">
      <c r="C228" s="31"/>
      <c r="D228" s="31"/>
      <c r="H228" s="31"/>
      <c r="J228" s="86"/>
      <c r="K228" s="86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</row>
    <row r="229" spans="3:214" x14ac:dyDescent="0.25">
      <c r="C229" s="31"/>
      <c r="D229" s="31"/>
      <c r="H229" s="31"/>
      <c r="J229" s="86"/>
      <c r="K229" s="86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</row>
    <row r="230" spans="3:214" x14ac:dyDescent="0.25">
      <c r="C230" s="31"/>
      <c r="D230" s="31"/>
      <c r="H230" s="31"/>
      <c r="J230" s="86"/>
      <c r="K230" s="86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</row>
    <row r="231" spans="3:214" x14ac:dyDescent="0.25">
      <c r="C231" s="31"/>
      <c r="D231" s="31"/>
      <c r="H231" s="31"/>
      <c r="J231" s="86"/>
      <c r="K231" s="86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</row>
    <row r="232" spans="3:214" x14ac:dyDescent="0.25">
      <c r="C232" s="31"/>
      <c r="D232" s="31"/>
      <c r="H232" s="31"/>
      <c r="J232" s="86"/>
      <c r="K232" s="86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</row>
    <row r="233" spans="3:214" x14ac:dyDescent="0.25">
      <c r="C233" s="31"/>
      <c r="D233" s="31"/>
      <c r="H233" s="31"/>
      <c r="J233" s="86"/>
      <c r="K233" s="86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</row>
    <row r="234" spans="3:214" x14ac:dyDescent="0.25">
      <c r="C234" s="31"/>
      <c r="D234" s="31"/>
      <c r="H234" s="31"/>
      <c r="J234" s="86"/>
      <c r="K234" s="86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</row>
    <row r="235" spans="3:214" x14ac:dyDescent="0.25">
      <c r="C235" s="31"/>
      <c r="D235" s="31"/>
      <c r="H235" s="31"/>
      <c r="J235" s="86"/>
      <c r="K235" s="86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</row>
    <row r="236" spans="3:214" x14ac:dyDescent="0.25">
      <c r="C236" s="31"/>
      <c r="D236" s="31"/>
      <c r="H236" s="31"/>
      <c r="J236" s="86"/>
      <c r="K236" s="86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</row>
    <row r="237" spans="3:214" x14ac:dyDescent="0.25">
      <c r="C237" s="31"/>
      <c r="D237" s="31"/>
      <c r="H237" s="31"/>
      <c r="J237" s="86"/>
      <c r="K237" s="86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</row>
    <row r="238" spans="3:214" x14ac:dyDescent="0.25">
      <c r="C238" s="31"/>
      <c r="D238" s="31"/>
      <c r="H238" s="31"/>
      <c r="J238" s="86"/>
      <c r="K238" s="86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</row>
    <row r="239" spans="3:214" x14ac:dyDescent="0.25">
      <c r="C239" s="31"/>
      <c r="D239" s="31"/>
      <c r="H239" s="31"/>
      <c r="J239" s="86"/>
      <c r="K239" s="86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</row>
    <row r="240" spans="3:214" x14ac:dyDescent="0.25">
      <c r="C240" s="31"/>
      <c r="D240" s="31"/>
      <c r="H240" s="31"/>
      <c r="J240" s="86"/>
      <c r="K240" s="86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</row>
    <row r="241" spans="3:214" x14ac:dyDescent="0.25">
      <c r="C241" s="31"/>
      <c r="D241" s="31"/>
      <c r="H241" s="31"/>
      <c r="J241" s="86"/>
      <c r="K241" s="86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</row>
    <row r="242" spans="3:214" x14ac:dyDescent="0.25">
      <c r="C242" s="31"/>
      <c r="D242" s="31"/>
      <c r="H242" s="31"/>
      <c r="J242" s="86"/>
      <c r="K242" s="86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</row>
    <row r="243" spans="3:214" x14ac:dyDescent="0.25">
      <c r="C243" s="31"/>
      <c r="D243" s="31"/>
      <c r="H243" s="31"/>
      <c r="J243" s="86"/>
      <c r="K243" s="86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</row>
    <row r="244" spans="3:214" x14ac:dyDescent="0.25">
      <c r="C244" s="31"/>
      <c r="D244" s="31"/>
      <c r="H244" s="31"/>
      <c r="J244" s="86"/>
      <c r="K244" s="86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</row>
    <row r="245" spans="3:214" x14ac:dyDescent="0.25">
      <c r="C245" s="31"/>
      <c r="D245" s="31"/>
      <c r="H245" s="31"/>
      <c r="J245" s="86"/>
      <c r="K245" s="86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</row>
    <row r="246" spans="3:214" x14ac:dyDescent="0.25">
      <c r="C246" s="31"/>
      <c r="D246" s="31"/>
      <c r="H246" s="31"/>
      <c r="J246" s="86"/>
      <c r="K246" s="86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</row>
    <row r="247" spans="3:214" x14ac:dyDescent="0.25">
      <c r="C247" s="31"/>
      <c r="D247" s="31"/>
      <c r="H247" s="31"/>
      <c r="J247" s="86"/>
      <c r="K247" s="86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</row>
    <row r="248" spans="3:214" x14ac:dyDescent="0.25">
      <c r="C248" s="31"/>
      <c r="D248" s="31"/>
      <c r="H248" s="31"/>
      <c r="J248" s="86"/>
      <c r="K248" s="86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</row>
    <row r="249" spans="3:214" x14ac:dyDescent="0.25">
      <c r="C249" s="31"/>
      <c r="D249" s="31"/>
      <c r="H249" s="31"/>
      <c r="J249" s="86"/>
      <c r="K249" s="86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</row>
    <row r="250" spans="3:214" x14ac:dyDescent="0.25">
      <c r="C250" s="31"/>
      <c r="D250" s="31"/>
      <c r="H250" s="31"/>
      <c r="J250" s="86"/>
      <c r="K250" s="86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</row>
    <row r="251" spans="3:214" x14ac:dyDescent="0.25">
      <c r="C251" s="31"/>
      <c r="D251" s="31"/>
      <c r="H251" s="31"/>
      <c r="J251" s="86"/>
      <c r="K251" s="86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</row>
    <row r="252" spans="3:214" x14ac:dyDescent="0.25">
      <c r="C252" s="31"/>
      <c r="D252" s="31"/>
      <c r="H252" s="31"/>
      <c r="J252" s="86"/>
      <c r="K252" s="86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</row>
    <row r="253" spans="3:214" x14ac:dyDescent="0.25">
      <c r="C253" s="31"/>
      <c r="D253" s="31"/>
      <c r="H253" s="31"/>
      <c r="J253" s="86"/>
      <c r="K253" s="86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</row>
    <row r="254" spans="3:214" x14ac:dyDescent="0.25">
      <c r="C254" s="31"/>
      <c r="D254" s="31"/>
      <c r="H254" s="31"/>
      <c r="J254" s="86"/>
      <c r="K254" s="86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</row>
    <row r="255" spans="3:214" x14ac:dyDescent="0.25">
      <c r="C255" s="31"/>
      <c r="D255" s="31"/>
      <c r="H255" s="31"/>
      <c r="J255" s="86"/>
      <c r="K255" s="86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</row>
    <row r="256" spans="3:214" x14ac:dyDescent="0.25">
      <c r="C256" s="31"/>
      <c r="D256" s="31"/>
      <c r="H256" s="31"/>
      <c r="J256" s="86"/>
      <c r="K256" s="86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</row>
    <row r="257" spans="3:214" x14ac:dyDescent="0.25">
      <c r="C257" s="31"/>
      <c r="D257" s="31"/>
      <c r="H257" s="31"/>
      <c r="J257" s="86"/>
      <c r="K257" s="86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</row>
    <row r="258" spans="3:214" x14ac:dyDescent="0.25">
      <c r="C258" s="31"/>
      <c r="D258" s="31"/>
      <c r="H258" s="31"/>
      <c r="J258" s="86"/>
      <c r="K258" s="86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</row>
    <row r="259" spans="3:214" x14ac:dyDescent="0.25">
      <c r="C259" s="31"/>
      <c r="D259" s="31"/>
      <c r="H259" s="31"/>
      <c r="J259" s="86"/>
      <c r="K259" s="86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</row>
    <row r="260" spans="3:214" x14ac:dyDescent="0.25">
      <c r="C260" s="31"/>
      <c r="D260" s="31"/>
      <c r="H260" s="31"/>
      <c r="J260" s="86"/>
      <c r="K260" s="86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</row>
    <row r="261" spans="3:214" x14ac:dyDescent="0.25">
      <c r="C261" s="31"/>
      <c r="D261" s="31"/>
      <c r="H261" s="31"/>
      <c r="J261" s="86"/>
      <c r="K261" s="86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</row>
    <row r="262" spans="3:214" x14ac:dyDescent="0.25">
      <c r="C262" s="31"/>
      <c r="D262" s="31"/>
      <c r="H262" s="31"/>
      <c r="J262" s="86"/>
      <c r="K262" s="86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</row>
    <row r="263" spans="3:214" x14ac:dyDescent="0.25">
      <c r="C263" s="31"/>
      <c r="D263" s="31"/>
      <c r="H263" s="31"/>
      <c r="J263" s="86"/>
      <c r="K263" s="86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</row>
    <row r="264" spans="3:214" x14ac:dyDescent="0.25">
      <c r="C264" s="31"/>
      <c r="D264" s="31"/>
      <c r="H264" s="31"/>
      <c r="J264" s="86"/>
      <c r="K264" s="86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</row>
    <row r="265" spans="3:214" x14ac:dyDescent="0.25">
      <c r="C265" s="31"/>
      <c r="D265" s="31"/>
      <c r="H265" s="31"/>
      <c r="J265" s="86"/>
      <c r="K265" s="86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</row>
    <row r="266" spans="3:214" x14ac:dyDescent="0.25">
      <c r="C266" s="31"/>
      <c r="D266" s="31"/>
      <c r="H266" s="31"/>
      <c r="J266" s="86"/>
      <c r="K266" s="86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</row>
    <row r="267" spans="3:214" x14ac:dyDescent="0.25">
      <c r="C267" s="31"/>
      <c r="D267" s="31"/>
      <c r="H267" s="31"/>
      <c r="J267" s="86"/>
      <c r="K267" s="86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</row>
    <row r="268" spans="3:214" x14ac:dyDescent="0.25">
      <c r="C268" s="31"/>
      <c r="D268" s="31"/>
      <c r="H268" s="31"/>
      <c r="J268" s="86"/>
      <c r="K268" s="86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</row>
    <row r="269" spans="3:214" x14ac:dyDescent="0.25">
      <c r="C269" s="31"/>
      <c r="D269" s="31"/>
      <c r="H269" s="31"/>
      <c r="J269" s="86"/>
      <c r="K269" s="86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</row>
    <row r="270" spans="3:214" x14ac:dyDescent="0.25">
      <c r="C270" s="31"/>
      <c r="D270" s="31"/>
      <c r="H270" s="31"/>
      <c r="J270" s="86"/>
      <c r="K270" s="86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</row>
    <row r="271" spans="3:214" x14ac:dyDescent="0.25">
      <c r="C271" s="31"/>
      <c r="D271" s="31"/>
      <c r="H271" s="31"/>
      <c r="J271" s="86"/>
      <c r="K271" s="86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</row>
    <row r="272" spans="3:214" x14ac:dyDescent="0.25">
      <c r="C272" s="31"/>
      <c r="D272" s="31"/>
      <c r="H272" s="31"/>
      <c r="J272" s="86"/>
      <c r="K272" s="86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</row>
    <row r="273" spans="3:214" x14ac:dyDescent="0.25">
      <c r="C273" s="31"/>
      <c r="D273" s="31"/>
      <c r="H273" s="31"/>
      <c r="J273" s="86"/>
      <c r="K273" s="86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</row>
    <row r="274" spans="3:214" x14ac:dyDescent="0.25">
      <c r="C274" s="31"/>
      <c r="D274" s="31"/>
      <c r="H274" s="31"/>
      <c r="J274" s="86"/>
      <c r="K274" s="86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</row>
    <row r="275" spans="3:214" x14ac:dyDescent="0.25">
      <c r="C275" s="31"/>
      <c r="D275" s="31"/>
      <c r="H275" s="31"/>
      <c r="J275" s="86"/>
      <c r="K275" s="86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</row>
    <row r="276" spans="3:214" x14ac:dyDescent="0.25">
      <c r="C276" s="31"/>
      <c r="D276" s="31"/>
      <c r="H276" s="31"/>
      <c r="J276" s="86"/>
      <c r="K276" s="86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</row>
    <row r="277" spans="3:214" x14ac:dyDescent="0.25">
      <c r="C277" s="31"/>
      <c r="D277" s="31"/>
      <c r="H277" s="31"/>
      <c r="J277" s="86"/>
      <c r="K277" s="86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</row>
    <row r="278" spans="3:214" x14ac:dyDescent="0.25">
      <c r="C278" s="31"/>
      <c r="D278" s="31"/>
      <c r="H278" s="31"/>
      <c r="J278" s="86"/>
      <c r="K278" s="86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</row>
    <row r="279" spans="3:214" x14ac:dyDescent="0.25">
      <c r="C279" s="31"/>
      <c r="D279" s="31"/>
      <c r="H279" s="31"/>
      <c r="J279" s="86"/>
      <c r="K279" s="86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</row>
    <row r="280" spans="3:214" x14ac:dyDescent="0.25">
      <c r="C280" s="31"/>
      <c r="D280" s="31"/>
      <c r="H280" s="31"/>
      <c r="J280" s="86"/>
      <c r="K280" s="86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</row>
    <row r="281" spans="3:214" x14ac:dyDescent="0.25">
      <c r="C281" s="31"/>
      <c r="D281" s="31"/>
      <c r="H281" s="31"/>
      <c r="J281" s="86"/>
      <c r="K281" s="86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</row>
    <row r="282" spans="3:214" x14ac:dyDescent="0.25">
      <c r="C282" s="31"/>
      <c r="D282" s="31"/>
      <c r="H282" s="31"/>
      <c r="J282" s="86"/>
      <c r="K282" s="86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</row>
    <row r="283" spans="3:214" x14ac:dyDescent="0.25">
      <c r="C283" s="31"/>
      <c r="D283" s="31"/>
      <c r="H283" s="31"/>
      <c r="J283" s="86"/>
      <c r="K283" s="86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</row>
    <row r="284" spans="3:214" x14ac:dyDescent="0.25">
      <c r="C284" s="31"/>
      <c r="D284" s="31"/>
      <c r="H284" s="31"/>
      <c r="J284" s="86"/>
      <c r="K284" s="86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</row>
    <row r="285" spans="3:214" x14ac:dyDescent="0.25">
      <c r="C285" s="31"/>
      <c r="D285" s="31"/>
      <c r="H285" s="31"/>
      <c r="J285" s="86"/>
      <c r="K285" s="86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</row>
    <row r="286" spans="3:214" x14ac:dyDescent="0.25">
      <c r="C286" s="31"/>
      <c r="D286" s="31"/>
      <c r="H286" s="31"/>
      <c r="J286" s="86"/>
      <c r="K286" s="86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</row>
    <row r="287" spans="3:214" x14ac:dyDescent="0.25">
      <c r="C287" s="31"/>
      <c r="D287" s="31"/>
      <c r="H287" s="31"/>
      <c r="J287" s="86"/>
      <c r="K287" s="86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</row>
    <row r="288" spans="3:214" x14ac:dyDescent="0.25">
      <c r="C288" s="31"/>
      <c r="D288" s="31"/>
      <c r="H288" s="31"/>
      <c r="J288" s="86"/>
      <c r="K288" s="86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</row>
    <row r="289" spans="3:214" x14ac:dyDescent="0.25">
      <c r="C289" s="31"/>
      <c r="D289" s="31"/>
      <c r="H289" s="31"/>
      <c r="J289" s="86"/>
      <c r="K289" s="86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</row>
    <row r="290" spans="3:214" x14ac:dyDescent="0.25">
      <c r="C290" s="31"/>
      <c r="D290" s="31"/>
      <c r="H290" s="31"/>
      <c r="J290" s="86"/>
      <c r="K290" s="86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</row>
    <row r="291" spans="3:214" x14ac:dyDescent="0.25">
      <c r="C291" s="31"/>
      <c r="D291" s="31"/>
      <c r="H291" s="31"/>
      <c r="J291" s="86"/>
      <c r="K291" s="86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</row>
    <row r="292" spans="3:214" x14ac:dyDescent="0.25">
      <c r="C292" s="31"/>
      <c r="D292" s="31"/>
      <c r="H292" s="31"/>
      <c r="J292" s="86"/>
      <c r="K292" s="86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</row>
    <row r="293" spans="3:214" x14ac:dyDescent="0.25">
      <c r="C293" s="31"/>
      <c r="D293" s="31"/>
      <c r="H293" s="31"/>
      <c r="J293" s="86"/>
      <c r="K293" s="86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</row>
    <row r="294" spans="3:214" x14ac:dyDescent="0.25">
      <c r="C294" s="31"/>
      <c r="D294" s="31"/>
      <c r="H294" s="31"/>
      <c r="J294" s="86"/>
      <c r="K294" s="86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</row>
    <row r="295" spans="3:214" x14ac:dyDescent="0.25">
      <c r="C295" s="31"/>
      <c r="D295" s="31"/>
      <c r="H295" s="31"/>
      <c r="J295" s="86"/>
      <c r="K295" s="86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</row>
    <row r="296" spans="3:214" x14ac:dyDescent="0.25">
      <c r="C296" s="31"/>
      <c r="D296" s="31"/>
      <c r="H296" s="31"/>
      <c r="J296" s="86"/>
      <c r="K296" s="86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</row>
    <row r="297" spans="3:214" x14ac:dyDescent="0.25">
      <c r="C297" s="31"/>
      <c r="D297" s="31"/>
      <c r="H297" s="31"/>
      <c r="J297" s="86"/>
      <c r="K297" s="86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</row>
    <row r="298" spans="3:214" x14ac:dyDescent="0.25">
      <c r="C298" s="31"/>
      <c r="D298" s="31"/>
      <c r="H298" s="31"/>
      <c r="J298" s="86"/>
      <c r="K298" s="86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</row>
    <row r="299" spans="3:214" x14ac:dyDescent="0.25">
      <c r="C299" s="31"/>
      <c r="D299" s="31"/>
      <c r="H299" s="31"/>
      <c r="J299" s="86"/>
      <c r="K299" s="86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</row>
    <row r="300" spans="3:214" x14ac:dyDescent="0.25">
      <c r="C300" s="31"/>
      <c r="D300" s="31"/>
      <c r="H300" s="31"/>
      <c r="J300" s="86"/>
      <c r="K300" s="86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</row>
    <row r="301" spans="3:214" x14ac:dyDescent="0.25">
      <c r="C301" s="31"/>
      <c r="D301" s="31"/>
      <c r="H301" s="31"/>
      <c r="J301" s="86"/>
      <c r="K301" s="86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</row>
    <row r="302" spans="3:214" x14ac:dyDescent="0.25">
      <c r="C302" s="31"/>
      <c r="D302" s="31"/>
      <c r="H302" s="31"/>
      <c r="J302" s="86"/>
      <c r="K302" s="86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</row>
    <row r="303" spans="3:214" x14ac:dyDescent="0.25">
      <c r="C303" s="31"/>
      <c r="D303" s="31"/>
      <c r="H303" s="31"/>
      <c r="J303" s="86"/>
      <c r="K303" s="86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</row>
    <row r="304" spans="3:214" x14ac:dyDescent="0.25">
      <c r="C304" s="31"/>
      <c r="D304" s="31"/>
      <c r="H304" s="31"/>
      <c r="J304" s="86"/>
      <c r="K304" s="86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</row>
    <row r="305" spans="3:214" x14ac:dyDescent="0.25">
      <c r="C305" s="31"/>
      <c r="D305" s="31"/>
      <c r="H305" s="31"/>
      <c r="J305" s="86"/>
      <c r="K305" s="86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</row>
    <row r="306" spans="3:214" x14ac:dyDescent="0.25">
      <c r="C306" s="31"/>
      <c r="D306" s="31"/>
      <c r="H306" s="31"/>
      <c r="J306" s="86"/>
      <c r="K306" s="86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</row>
    <row r="307" spans="3:214" x14ac:dyDescent="0.25">
      <c r="C307" s="31"/>
      <c r="D307" s="31"/>
      <c r="H307" s="31"/>
      <c r="J307" s="86"/>
      <c r="K307" s="86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</row>
    <row r="308" spans="3:214" x14ac:dyDescent="0.25">
      <c r="C308" s="31"/>
      <c r="D308" s="31"/>
      <c r="H308" s="31"/>
      <c r="J308" s="86"/>
      <c r="K308" s="86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</row>
    <row r="309" spans="3:214" x14ac:dyDescent="0.25">
      <c r="C309" s="31"/>
      <c r="D309" s="31"/>
      <c r="H309" s="31"/>
      <c r="J309" s="86"/>
      <c r="K309" s="86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</row>
    <row r="310" spans="3:214" x14ac:dyDescent="0.25">
      <c r="C310" s="31"/>
      <c r="D310" s="31"/>
      <c r="H310" s="31"/>
      <c r="J310" s="86"/>
      <c r="K310" s="86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</row>
    <row r="311" spans="3:214" x14ac:dyDescent="0.25">
      <c r="C311" s="31"/>
      <c r="D311" s="31"/>
      <c r="H311" s="31"/>
      <c r="J311" s="86"/>
      <c r="K311" s="86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</row>
    <row r="312" spans="3:214" x14ac:dyDescent="0.25">
      <c r="C312" s="31"/>
      <c r="D312" s="31"/>
      <c r="H312" s="31"/>
      <c r="J312" s="86"/>
      <c r="K312" s="86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</row>
    <row r="313" spans="3:214" x14ac:dyDescent="0.25">
      <c r="C313" s="31"/>
      <c r="D313" s="31"/>
      <c r="H313" s="31"/>
      <c r="J313" s="86"/>
      <c r="K313" s="86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</row>
    <row r="314" spans="3:214" x14ac:dyDescent="0.25">
      <c r="C314" s="31"/>
      <c r="D314" s="31"/>
      <c r="H314" s="31"/>
      <c r="J314" s="86"/>
      <c r="K314" s="86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</row>
    <row r="315" spans="3:214" x14ac:dyDescent="0.25">
      <c r="C315" s="31"/>
      <c r="D315" s="31"/>
      <c r="H315" s="31"/>
      <c r="J315" s="86"/>
      <c r="K315" s="86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</row>
    <row r="316" spans="3:214" x14ac:dyDescent="0.25">
      <c r="C316" s="31"/>
      <c r="D316" s="31"/>
      <c r="H316" s="31"/>
      <c r="J316" s="86"/>
      <c r="K316" s="86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</row>
    <row r="317" spans="3:214" x14ac:dyDescent="0.25">
      <c r="C317" s="31"/>
      <c r="D317" s="31"/>
      <c r="H317" s="31"/>
      <c r="J317" s="86"/>
      <c r="K317" s="86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</row>
    <row r="318" spans="3:214" x14ac:dyDescent="0.25">
      <c r="C318" s="31"/>
      <c r="D318" s="31"/>
      <c r="H318" s="31"/>
      <c r="J318" s="86"/>
      <c r="K318" s="86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</row>
    <row r="319" spans="3:214" x14ac:dyDescent="0.25">
      <c r="C319" s="31"/>
      <c r="D319" s="31"/>
      <c r="H319" s="31"/>
      <c r="J319" s="86"/>
      <c r="K319" s="86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</row>
    <row r="320" spans="3:214" x14ac:dyDescent="0.25">
      <c r="C320" s="31"/>
      <c r="D320" s="31"/>
      <c r="H320" s="31"/>
      <c r="J320" s="86"/>
      <c r="K320" s="86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</row>
    <row r="321" spans="3:214" x14ac:dyDescent="0.25">
      <c r="C321" s="31"/>
      <c r="D321" s="31"/>
      <c r="H321" s="31"/>
      <c r="J321" s="86"/>
      <c r="K321" s="86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</row>
    <row r="322" spans="3:214" x14ac:dyDescent="0.25">
      <c r="C322" s="31"/>
      <c r="D322" s="31"/>
      <c r="H322" s="31"/>
      <c r="J322" s="86"/>
      <c r="K322" s="86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</row>
    <row r="323" spans="3:214" x14ac:dyDescent="0.25">
      <c r="C323" s="31"/>
      <c r="D323" s="31"/>
      <c r="H323" s="31"/>
      <c r="J323" s="86"/>
      <c r="K323" s="86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</row>
    <row r="324" spans="3:214" x14ac:dyDescent="0.25">
      <c r="C324" s="31"/>
      <c r="D324" s="31"/>
      <c r="H324" s="31"/>
      <c r="J324" s="86"/>
      <c r="K324" s="86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</row>
    <row r="325" spans="3:214" x14ac:dyDescent="0.25">
      <c r="C325" s="31"/>
      <c r="D325" s="31"/>
      <c r="H325" s="31"/>
      <c r="J325" s="86"/>
      <c r="K325" s="86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</row>
    <row r="326" spans="3:214" x14ac:dyDescent="0.25">
      <c r="C326" s="31"/>
      <c r="D326" s="31"/>
      <c r="H326" s="31"/>
      <c r="J326" s="86"/>
      <c r="K326" s="86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</row>
    <row r="327" spans="3:214" x14ac:dyDescent="0.25">
      <c r="C327" s="31"/>
      <c r="D327" s="31"/>
      <c r="H327" s="31"/>
      <c r="J327" s="86"/>
      <c r="K327" s="86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</row>
    <row r="328" spans="3:214" x14ac:dyDescent="0.25">
      <c r="C328" s="31"/>
      <c r="D328" s="31"/>
      <c r="H328" s="31"/>
      <c r="J328" s="86"/>
      <c r="K328" s="86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</row>
    <row r="329" spans="3:214" x14ac:dyDescent="0.25">
      <c r="C329" s="31"/>
      <c r="D329" s="31"/>
      <c r="H329" s="31"/>
      <c r="J329" s="86"/>
      <c r="K329" s="86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</row>
    <row r="330" spans="3:214" x14ac:dyDescent="0.25">
      <c r="C330" s="31"/>
      <c r="D330" s="31"/>
      <c r="H330" s="31"/>
      <c r="J330" s="86"/>
      <c r="K330" s="86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</row>
    <row r="331" spans="3:214" x14ac:dyDescent="0.25">
      <c r="C331" s="31"/>
      <c r="D331" s="31"/>
      <c r="H331" s="31"/>
      <c r="J331" s="86"/>
      <c r="K331" s="86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</row>
    <row r="332" spans="3:214" x14ac:dyDescent="0.25">
      <c r="C332" s="31"/>
      <c r="D332" s="31"/>
      <c r="H332" s="31"/>
      <c r="J332" s="86"/>
      <c r="K332" s="86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</row>
    <row r="333" spans="3:214" x14ac:dyDescent="0.25">
      <c r="C333" s="31"/>
      <c r="D333" s="31"/>
      <c r="H333" s="31"/>
      <c r="J333" s="86"/>
      <c r="K333" s="86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</row>
    <row r="334" spans="3:214" x14ac:dyDescent="0.25">
      <c r="C334" s="31"/>
      <c r="D334" s="31"/>
      <c r="H334" s="31"/>
      <c r="J334" s="86"/>
      <c r="K334" s="86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</row>
    <row r="335" spans="3:214" x14ac:dyDescent="0.25">
      <c r="C335" s="31"/>
      <c r="D335" s="31"/>
      <c r="H335" s="31"/>
      <c r="J335" s="86"/>
      <c r="K335" s="86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</row>
    <row r="336" spans="3:214" x14ac:dyDescent="0.25">
      <c r="C336" s="31"/>
      <c r="D336" s="31"/>
      <c r="H336" s="31"/>
      <c r="J336" s="86"/>
      <c r="K336" s="86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</row>
    <row r="337" spans="3:214" x14ac:dyDescent="0.25">
      <c r="C337" s="31"/>
      <c r="D337" s="31"/>
      <c r="H337" s="31"/>
      <c r="J337" s="86"/>
      <c r="K337" s="86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</row>
    <row r="338" spans="3:214" x14ac:dyDescent="0.25">
      <c r="C338" s="31"/>
      <c r="D338" s="31"/>
      <c r="H338" s="31"/>
      <c r="J338" s="86"/>
      <c r="K338" s="86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</row>
    <row r="339" spans="3:214" x14ac:dyDescent="0.25">
      <c r="C339" s="31"/>
      <c r="D339" s="31"/>
      <c r="H339" s="31"/>
      <c r="J339" s="86"/>
      <c r="K339" s="86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</row>
    <row r="340" spans="3:214" x14ac:dyDescent="0.25">
      <c r="C340" s="31"/>
      <c r="D340" s="31"/>
      <c r="H340" s="31"/>
      <c r="J340" s="86"/>
      <c r="K340" s="86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</row>
    <row r="341" spans="3:214" x14ac:dyDescent="0.25">
      <c r="C341" s="31"/>
      <c r="D341" s="31"/>
      <c r="H341" s="31"/>
      <c r="J341" s="86"/>
      <c r="K341" s="86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</row>
    <row r="342" spans="3:214" x14ac:dyDescent="0.25">
      <c r="C342" s="31"/>
      <c r="D342" s="31"/>
      <c r="H342" s="31"/>
      <c r="J342" s="86"/>
      <c r="K342" s="86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</row>
    <row r="343" spans="3:214" x14ac:dyDescent="0.25">
      <c r="C343" s="31"/>
      <c r="D343" s="31"/>
      <c r="H343" s="31"/>
      <c r="J343" s="86"/>
      <c r="K343" s="86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</row>
    <row r="344" spans="3:214" x14ac:dyDescent="0.25">
      <c r="C344" s="31"/>
      <c r="D344" s="31"/>
      <c r="H344" s="31"/>
      <c r="J344" s="86"/>
      <c r="K344" s="86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</row>
    <row r="345" spans="3:214" x14ac:dyDescent="0.25">
      <c r="C345" s="31"/>
      <c r="D345" s="31"/>
      <c r="H345" s="31"/>
      <c r="J345" s="86"/>
      <c r="K345" s="86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</row>
    <row r="346" spans="3:214" x14ac:dyDescent="0.25">
      <c r="C346" s="31"/>
      <c r="D346" s="31"/>
      <c r="H346" s="31"/>
      <c r="J346" s="86"/>
      <c r="K346" s="86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</row>
    <row r="347" spans="3:214" x14ac:dyDescent="0.25">
      <c r="C347" s="31"/>
      <c r="D347" s="31"/>
      <c r="H347" s="31"/>
      <c r="J347" s="86"/>
      <c r="K347" s="86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</row>
    <row r="348" spans="3:214" x14ac:dyDescent="0.25">
      <c r="C348" s="31"/>
      <c r="D348" s="31"/>
      <c r="H348" s="31"/>
      <c r="J348" s="86"/>
      <c r="K348" s="86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</row>
    <row r="349" spans="3:214" x14ac:dyDescent="0.25">
      <c r="C349" s="31"/>
      <c r="D349" s="31"/>
      <c r="H349" s="31"/>
      <c r="J349" s="86"/>
      <c r="K349" s="86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</row>
    <row r="350" spans="3:214" x14ac:dyDescent="0.25">
      <c r="C350" s="31"/>
      <c r="D350" s="31"/>
      <c r="H350" s="31"/>
      <c r="J350" s="86"/>
      <c r="K350" s="86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</row>
    <row r="351" spans="3:214" x14ac:dyDescent="0.25">
      <c r="C351" s="31"/>
      <c r="D351" s="31"/>
      <c r="H351" s="31"/>
      <c r="J351" s="86"/>
      <c r="K351" s="86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</row>
    <row r="352" spans="3:214" x14ac:dyDescent="0.25">
      <c r="C352" s="31"/>
      <c r="D352" s="31"/>
      <c r="H352" s="31"/>
      <c r="J352" s="86"/>
      <c r="K352" s="86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</row>
    <row r="353" spans="3:214" x14ac:dyDescent="0.25">
      <c r="C353" s="31"/>
      <c r="D353" s="31"/>
      <c r="H353" s="31"/>
      <c r="J353" s="86"/>
      <c r="K353" s="86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</row>
    <row r="354" spans="3:214" x14ac:dyDescent="0.25">
      <c r="C354" s="31"/>
      <c r="D354" s="31"/>
      <c r="H354" s="31"/>
      <c r="J354" s="86"/>
      <c r="K354" s="86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</row>
    <row r="355" spans="3:214" x14ac:dyDescent="0.25">
      <c r="C355" s="31"/>
      <c r="D355" s="31"/>
      <c r="H355" s="31"/>
      <c r="J355" s="86"/>
      <c r="K355" s="86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</row>
    <row r="356" spans="3:214" x14ac:dyDescent="0.25">
      <c r="C356" s="31"/>
      <c r="D356" s="31"/>
      <c r="H356" s="31"/>
      <c r="J356" s="86"/>
      <c r="K356" s="86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</row>
    <row r="357" spans="3:214" x14ac:dyDescent="0.25">
      <c r="C357" s="31"/>
      <c r="D357" s="31"/>
      <c r="H357" s="31"/>
      <c r="J357" s="86"/>
      <c r="K357" s="86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</row>
    <row r="358" spans="3:214" x14ac:dyDescent="0.25">
      <c r="C358" s="31"/>
      <c r="D358" s="31"/>
      <c r="H358" s="31"/>
      <c r="J358" s="86"/>
      <c r="K358" s="86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</row>
    <row r="359" spans="3:214" x14ac:dyDescent="0.25">
      <c r="C359" s="31"/>
      <c r="D359" s="31"/>
      <c r="H359" s="31"/>
      <c r="J359" s="86"/>
      <c r="K359" s="86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</row>
    <row r="360" spans="3:214" x14ac:dyDescent="0.25">
      <c r="C360" s="31"/>
      <c r="D360" s="31"/>
      <c r="H360" s="31"/>
      <c r="J360" s="86"/>
      <c r="K360" s="86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</row>
    <row r="361" spans="3:214" x14ac:dyDescent="0.25">
      <c r="C361" s="31"/>
      <c r="D361" s="31"/>
      <c r="H361" s="31"/>
      <c r="J361" s="86"/>
      <c r="K361" s="86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</row>
    <row r="362" spans="3:214" x14ac:dyDescent="0.25">
      <c r="C362" s="31"/>
      <c r="D362" s="31"/>
      <c r="H362" s="31"/>
      <c r="J362" s="86"/>
      <c r="K362" s="86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</row>
    <row r="363" spans="3:214" x14ac:dyDescent="0.25">
      <c r="C363" s="31"/>
      <c r="D363" s="31"/>
      <c r="H363" s="31"/>
      <c r="J363" s="86"/>
      <c r="K363" s="86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</row>
    <row r="364" spans="3:214" x14ac:dyDescent="0.25">
      <c r="C364" s="31"/>
      <c r="D364" s="31"/>
      <c r="H364" s="31"/>
      <c r="J364" s="86"/>
      <c r="K364" s="86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</row>
    <row r="365" spans="3:214" x14ac:dyDescent="0.25">
      <c r="C365" s="31"/>
      <c r="D365" s="31"/>
      <c r="H365" s="31"/>
      <c r="J365" s="86"/>
      <c r="K365" s="86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</row>
    <row r="366" spans="3:214" x14ac:dyDescent="0.25">
      <c r="C366" s="31"/>
      <c r="D366" s="31"/>
      <c r="H366" s="31"/>
      <c r="J366" s="86"/>
      <c r="K366" s="86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</row>
    <row r="367" spans="3:214" x14ac:dyDescent="0.25">
      <c r="C367" s="31"/>
      <c r="D367" s="31"/>
      <c r="H367" s="31"/>
      <c r="J367" s="86"/>
      <c r="K367" s="86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</row>
    <row r="368" spans="3:214" x14ac:dyDescent="0.25">
      <c r="C368" s="31"/>
      <c r="D368" s="31"/>
      <c r="H368" s="31"/>
      <c r="J368" s="86"/>
      <c r="K368" s="86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</row>
    <row r="369" spans="3:214" x14ac:dyDescent="0.25">
      <c r="C369" s="31"/>
      <c r="D369" s="31"/>
      <c r="H369" s="31"/>
      <c r="J369" s="86"/>
      <c r="K369" s="86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</row>
    <row r="370" spans="3:214" x14ac:dyDescent="0.25">
      <c r="C370" s="31"/>
      <c r="D370" s="31"/>
      <c r="H370" s="31"/>
      <c r="J370" s="86"/>
      <c r="K370" s="86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</row>
    <row r="371" spans="3:214" x14ac:dyDescent="0.25">
      <c r="C371" s="31"/>
      <c r="D371" s="31"/>
      <c r="H371" s="31"/>
      <c r="J371" s="86"/>
      <c r="K371" s="86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</row>
    <row r="372" spans="3:214" x14ac:dyDescent="0.25">
      <c r="C372" s="31"/>
      <c r="D372" s="31"/>
      <c r="H372" s="31"/>
      <c r="J372" s="86"/>
      <c r="K372" s="86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</row>
    <row r="373" spans="3:214" x14ac:dyDescent="0.25">
      <c r="C373" s="31"/>
      <c r="D373" s="31"/>
      <c r="H373" s="31"/>
      <c r="J373" s="86"/>
      <c r="K373" s="86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</row>
    <row r="374" spans="3:214" x14ac:dyDescent="0.25">
      <c r="C374" s="31"/>
      <c r="D374" s="31"/>
      <c r="H374" s="31"/>
      <c r="J374" s="86"/>
      <c r="K374" s="86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</row>
    <row r="375" spans="3:214" x14ac:dyDescent="0.25">
      <c r="C375" s="31"/>
      <c r="D375" s="31"/>
      <c r="H375" s="31"/>
      <c r="J375" s="86"/>
      <c r="K375" s="86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</row>
    <row r="376" spans="3:214" x14ac:dyDescent="0.25">
      <c r="C376" s="31"/>
      <c r="D376" s="31"/>
      <c r="H376" s="31"/>
      <c r="J376" s="86"/>
      <c r="K376" s="86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</row>
    <row r="377" spans="3:214" x14ac:dyDescent="0.25">
      <c r="C377" s="31"/>
      <c r="D377" s="31"/>
      <c r="H377" s="31"/>
      <c r="J377" s="86"/>
      <c r="K377" s="86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</row>
    <row r="378" spans="3:214" x14ac:dyDescent="0.25">
      <c r="C378" s="31"/>
      <c r="D378" s="31"/>
      <c r="H378" s="31"/>
      <c r="J378" s="86"/>
      <c r="K378" s="86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</row>
    <row r="379" spans="3:214" x14ac:dyDescent="0.25">
      <c r="C379" s="31"/>
      <c r="D379" s="31"/>
      <c r="H379" s="31"/>
      <c r="J379" s="86"/>
      <c r="K379" s="86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</row>
    <row r="380" spans="3:214" x14ac:dyDescent="0.25">
      <c r="C380" s="31"/>
      <c r="D380" s="31"/>
      <c r="H380" s="31"/>
      <c r="J380" s="86"/>
      <c r="K380" s="86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</row>
    <row r="381" spans="3:214" x14ac:dyDescent="0.25">
      <c r="C381" s="31"/>
      <c r="D381" s="31"/>
      <c r="H381" s="31"/>
      <c r="J381" s="86"/>
      <c r="K381" s="86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</row>
    <row r="382" spans="3:214" x14ac:dyDescent="0.25">
      <c r="C382" s="31"/>
      <c r="D382" s="31"/>
      <c r="H382" s="31"/>
      <c r="J382" s="86"/>
      <c r="K382" s="86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</row>
    <row r="383" spans="3:214" x14ac:dyDescent="0.25">
      <c r="C383" s="31"/>
      <c r="D383" s="31"/>
      <c r="H383" s="31"/>
      <c r="J383" s="86"/>
      <c r="K383" s="86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</row>
    <row r="384" spans="3:214" x14ac:dyDescent="0.25">
      <c r="C384" s="31"/>
      <c r="D384" s="31"/>
      <c r="H384" s="31"/>
      <c r="J384" s="86"/>
      <c r="K384" s="86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</row>
    <row r="385" spans="3:214" x14ac:dyDescent="0.25">
      <c r="C385" s="31"/>
      <c r="D385" s="31"/>
      <c r="H385" s="31"/>
      <c r="J385" s="86"/>
      <c r="K385" s="86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</row>
    <row r="386" spans="3:214" x14ac:dyDescent="0.25">
      <c r="C386" s="31"/>
      <c r="D386" s="31"/>
      <c r="H386" s="31"/>
      <c r="J386" s="86"/>
      <c r="K386" s="86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</row>
    <row r="387" spans="3:214" x14ac:dyDescent="0.25">
      <c r="C387" s="31"/>
      <c r="D387" s="31"/>
      <c r="H387" s="31"/>
      <c r="J387" s="86"/>
      <c r="K387" s="86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</row>
    <row r="388" spans="3:214" x14ac:dyDescent="0.25">
      <c r="C388" s="31"/>
      <c r="D388" s="31"/>
      <c r="H388" s="31"/>
      <c r="J388" s="86"/>
      <c r="K388" s="86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</row>
    <row r="389" spans="3:214" x14ac:dyDescent="0.25">
      <c r="C389" s="31"/>
      <c r="D389" s="31"/>
      <c r="H389" s="31"/>
      <c r="J389" s="86"/>
      <c r="K389" s="86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</row>
    <row r="390" spans="3:214" x14ac:dyDescent="0.25">
      <c r="C390" s="31"/>
      <c r="D390" s="31"/>
      <c r="H390" s="31"/>
      <c r="J390" s="86"/>
      <c r="K390" s="86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</row>
    <row r="391" spans="3:214" x14ac:dyDescent="0.25">
      <c r="C391" s="31"/>
      <c r="D391" s="31"/>
      <c r="H391" s="31"/>
      <c r="J391" s="86"/>
      <c r="K391" s="86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</row>
    <row r="392" spans="3:214" x14ac:dyDescent="0.25">
      <c r="C392" s="31"/>
      <c r="D392" s="31"/>
      <c r="H392" s="31"/>
      <c r="J392" s="86"/>
      <c r="K392" s="86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</row>
    <row r="393" spans="3:214" x14ac:dyDescent="0.25">
      <c r="C393" s="31"/>
      <c r="D393" s="31"/>
      <c r="H393" s="31"/>
      <c r="J393" s="86"/>
      <c r="K393" s="86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</row>
    <row r="394" spans="3:214" x14ac:dyDescent="0.25">
      <c r="C394" s="31"/>
      <c r="D394" s="31"/>
      <c r="H394" s="31"/>
      <c r="J394" s="86"/>
      <c r="K394" s="86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</row>
    <row r="395" spans="3:214" x14ac:dyDescent="0.25">
      <c r="C395" s="31"/>
      <c r="D395" s="31"/>
      <c r="H395" s="31"/>
      <c r="J395" s="86"/>
      <c r="K395" s="86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</row>
    <row r="396" spans="3:214" x14ac:dyDescent="0.25">
      <c r="C396" s="31"/>
      <c r="D396" s="31"/>
      <c r="H396" s="31"/>
      <c r="J396" s="86"/>
      <c r="K396" s="86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</row>
    <row r="397" spans="3:214" x14ac:dyDescent="0.25">
      <c r="C397" s="31"/>
      <c r="D397" s="31"/>
      <c r="H397" s="31"/>
      <c r="J397" s="86"/>
      <c r="K397" s="86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</row>
    <row r="398" spans="3:214" x14ac:dyDescent="0.25">
      <c r="C398" s="31"/>
      <c r="D398" s="31"/>
      <c r="H398" s="31"/>
      <c r="J398" s="86"/>
      <c r="K398" s="86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</row>
    <row r="399" spans="3:214" x14ac:dyDescent="0.25">
      <c r="C399" s="31"/>
      <c r="D399" s="31"/>
      <c r="H399" s="31"/>
      <c r="J399" s="86"/>
      <c r="K399" s="86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</row>
    <row r="400" spans="3:214" x14ac:dyDescent="0.25">
      <c r="C400" s="31"/>
      <c r="D400" s="31"/>
      <c r="H400" s="31"/>
      <c r="J400" s="86"/>
      <c r="K400" s="86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</row>
    <row r="401" spans="3:214" x14ac:dyDescent="0.25">
      <c r="C401" s="31"/>
      <c r="D401" s="31"/>
      <c r="H401" s="31"/>
      <c r="J401" s="86"/>
      <c r="K401" s="86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</row>
    <row r="402" spans="3:214" x14ac:dyDescent="0.25">
      <c r="C402" s="31"/>
      <c r="D402" s="31"/>
      <c r="H402" s="31"/>
      <c r="J402" s="86"/>
      <c r="K402" s="86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</row>
    <row r="403" spans="3:214" x14ac:dyDescent="0.25">
      <c r="C403" s="31"/>
      <c r="D403" s="31"/>
      <c r="H403" s="31"/>
      <c r="J403" s="86"/>
      <c r="K403" s="86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</row>
    <row r="404" spans="3:214" x14ac:dyDescent="0.25">
      <c r="C404" s="31"/>
      <c r="D404" s="31"/>
      <c r="H404" s="31"/>
      <c r="J404" s="86"/>
      <c r="K404" s="86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</row>
    <row r="405" spans="3:214" x14ac:dyDescent="0.25">
      <c r="C405" s="31"/>
      <c r="D405" s="31"/>
      <c r="H405" s="31"/>
      <c r="J405" s="86"/>
      <c r="K405" s="86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</row>
    <row r="406" spans="3:214" x14ac:dyDescent="0.25">
      <c r="C406" s="31"/>
      <c r="D406" s="31"/>
      <c r="H406" s="31"/>
      <c r="J406" s="86"/>
      <c r="K406" s="86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</row>
    <row r="407" spans="3:214" x14ac:dyDescent="0.25">
      <c r="C407" s="31"/>
      <c r="D407" s="31"/>
      <c r="H407" s="31"/>
      <c r="J407" s="86"/>
      <c r="K407" s="86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</row>
    <row r="408" spans="3:214" x14ac:dyDescent="0.25">
      <c r="C408" s="31"/>
      <c r="D408" s="31"/>
      <c r="H408" s="31"/>
      <c r="J408" s="86"/>
      <c r="K408" s="86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</row>
    <row r="409" spans="3:214" x14ac:dyDescent="0.25">
      <c r="C409" s="31"/>
      <c r="D409" s="31"/>
      <c r="H409" s="31"/>
      <c r="J409" s="86"/>
      <c r="K409" s="86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</row>
    <row r="410" spans="3:214" x14ac:dyDescent="0.25">
      <c r="C410" s="31"/>
      <c r="D410" s="31"/>
      <c r="H410" s="31"/>
      <c r="J410" s="86"/>
      <c r="K410" s="86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</row>
    <row r="411" spans="3:214" x14ac:dyDescent="0.25">
      <c r="C411" s="31"/>
      <c r="D411" s="31"/>
      <c r="H411" s="31"/>
      <c r="J411" s="86"/>
      <c r="K411" s="86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</row>
    <row r="412" spans="3:214" x14ac:dyDescent="0.25">
      <c r="C412" s="31"/>
      <c r="D412" s="31"/>
      <c r="H412" s="31"/>
      <c r="J412" s="86"/>
      <c r="K412" s="86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</row>
    <row r="413" spans="3:214" x14ac:dyDescent="0.25">
      <c r="C413" s="31"/>
      <c r="D413" s="31"/>
      <c r="H413" s="31"/>
      <c r="J413" s="86"/>
      <c r="K413" s="86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</row>
    <row r="414" spans="3:214" x14ac:dyDescent="0.25">
      <c r="C414" s="31"/>
      <c r="D414" s="31"/>
      <c r="H414" s="31"/>
      <c r="J414" s="86"/>
      <c r="K414" s="86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</row>
    <row r="415" spans="3:214" x14ac:dyDescent="0.25">
      <c r="C415" s="31"/>
      <c r="D415" s="31"/>
      <c r="H415" s="31"/>
      <c r="J415" s="86"/>
      <c r="K415" s="86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</row>
    <row r="416" spans="3:214" x14ac:dyDescent="0.25">
      <c r="C416" s="31"/>
      <c r="D416" s="31"/>
      <c r="H416" s="31"/>
      <c r="J416" s="86"/>
      <c r="K416" s="86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</row>
  </sheetData>
  <sortState ref="A2:AMD417">
    <sortCondition ref="D2:D417"/>
    <sortCondition descending="1" ref="N2:N417"/>
  </sortState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workbookViewId="0"/>
  </sheetViews>
  <sheetFormatPr defaultRowHeight="12.75" x14ac:dyDescent="0.2"/>
  <cols>
    <col min="7" max="10" width="9.140625" style="95"/>
  </cols>
  <sheetData>
    <row r="1" spans="1:11" ht="87" x14ac:dyDescent="0.2">
      <c r="A1" s="34" t="s">
        <v>361</v>
      </c>
      <c r="B1" s="39" t="s">
        <v>362</v>
      </c>
      <c r="C1" s="39" t="s">
        <v>363</v>
      </c>
      <c r="D1" s="88" t="s">
        <v>904</v>
      </c>
      <c r="E1" s="79" t="s">
        <v>905</v>
      </c>
      <c r="F1" s="79" t="s">
        <v>906</v>
      </c>
      <c r="G1" s="79" t="s">
        <v>907</v>
      </c>
      <c r="H1" s="79" t="s">
        <v>908</v>
      </c>
      <c r="I1" s="89" t="s">
        <v>909</v>
      </c>
      <c r="J1" s="90" t="s">
        <v>910</v>
      </c>
      <c r="K1" s="91" t="s">
        <v>911</v>
      </c>
    </row>
    <row r="2" spans="1:11" ht="15.75" x14ac:dyDescent="0.25">
      <c r="A2" s="31" t="s">
        <v>11</v>
      </c>
      <c r="B2" s="26">
        <v>11</v>
      </c>
      <c r="C2" s="26">
        <v>11</v>
      </c>
      <c r="D2" s="92" t="s">
        <v>529</v>
      </c>
      <c r="E2" s="93">
        <f>123/200</f>
        <v>0.61499999999999999</v>
      </c>
      <c r="F2" s="94">
        <f>233/350</f>
        <v>0.6657142857142857</v>
      </c>
      <c r="G2" s="94">
        <f>38/205</f>
        <v>0.18536585365853658</v>
      </c>
      <c r="H2" s="94">
        <f>176/430</f>
        <v>0.40930232558139534</v>
      </c>
      <c r="I2" s="94">
        <f>SUM(E2:H2)-MIN(E2:H2)</f>
        <v>1.6900166112956809</v>
      </c>
      <c r="J2" s="94">
        <f>I2</f>
        <v>1.6900166112956809</v>
      </c>
      <c r="K2" s="68" t="s">
        <v>912</v>
      </c>
    </row>
    <row r="3" spans="1:11" ht="15.75" x14ac:dyDescent="0.25">
      <c r="A3" s="31" t="s">
        <v>352</v>
      </c>
      <c r="B3" s="26">
        <v>11</v>
      </c>
      <c r="C3" s="26">
        <v>11</v>
      </c>
      <c r="D3" s="92" t="s">
        <v>518</v>
      </c>
      <c r="E3" s="93">
        <f>97/200</f>
        <v>0.48499999999999999</v>
      </c>
      <c r="F3" s="94">
        <f>231/350</f>
        <v>0.66</v>
      </c>
      <c r="G3" s="94">
        <f>64/205</f>
        <v>0.31219512195121951</v>
      </c>
      <c r="H3" s="94">
        <f>220/430</f>
        <v>0.51162790697674421</v>
      </c>
      <c r="I3" s="94">
        <f>SUM(E3:H3)-MIN(E3:H3)</f>
        <v>1.6566279069767442</v>
      </c>
      <c r="J3" s="94">
        <f>I3</f>
        <v>1.6566279069767442</v>
      </c>
      <c r="K3" s="68"/>
    </row>
    <row r="4" spans="1:11" ht="15.75" x14ac:dyDescent="0.25">
      <c r="A4" s="31" t="s">
        <v>10</v>
      </c>
      <c r="B4" s="26">
        <v>11</v>
      </c>
      <c r="C4" s="26">
        <v>11</v>
      </c>
      <c r="D4" s="92" t="s">
        <v>517</v>
      </c>
      <c r="E4" s="93">
        <f>82/200</f>
        <v>0.41</v>
      </c>
      <c r="F4" s="94">
        <f>222/350</f>
        <v>0.63428571428571423</v>
      </c>
      <c r="G4" s="94">
        <f>23/205</f>
        <v>0.11219512195121951</v>
      </c>
      <c r="H4" s="94">
        <f>166/430</f>
        <v>0.38604651162790699</v>
      </c>
      <c r="I4" s="94">
        <f>SUM(E4:H4)-MIN(E4:H4)</f>
        <v>1.4303322259136213</v>
      </c>
      <c r="J4" s="94">
        <f>I4</f>
        <v>1.4303322259136213</v>
      </c>
      <c r="K4" s="68"/>
    </row>
    <row r="5" spans="1:11" ht="15.75" x14ac:dyDescent="0.25">
      <c r="A5" s="31" t="s">
        <v>491</v>
      </c>
      <c r="B5" s="26">
        <v>11</v>
      </c>
      <c r="C5" s="26">
        <v>11</v>
      </c>
      <c r="D5" s="92" t="s">
        <v>520</v>
      </c>
      <c r="E5" s="93">
        <f>128/200</f>
        <v>0.64</v>
      </c>
      <c r="F5" s="94">
        <f>188/350</f>
        <v>0.53714285714285714</v>
      </c>
      <c r="G5" s="94">
        <f>38/205</f>
        <v>0.18536585365853658</v>
      </c>
      <c r="H5" s="94">
        <f>65/430</f>
        <v>0.15116279069767441</v>
      </c>
      <c r="I5" s="94">
        <f>SUM(E5:H5)-MIN(E5:H5)</f>
        <v>1.3625087108013936</v>
      </c>
      <c r="J5" s="94">
        <f>I5</f>
        <v>1.3625087108013936</v>
      </c>
      <c r="K5" s="68"/>
    </row>
    <row r="6" spans="1:11" ht="15.75" x14ac:dyDescent="0.25">
      <c r="A6" s="31" t="s">
        <v>96</v>
      </c>
      <c r="B6" s="26">
        <v>10</v>
      </c>
      <c r="C6" s="26">
        <v>10</v>
      </c>
      <c r="D6" s="92" t="s">
        <v>515</v>
      </c>
      <c r="E6" s="93">
        <f>95/200</f>
        <v>0.47499999999999998</v>
      </c>
      <c r="F6" s="94">
        <f>195/350</f>
        <v>0.55714285714285716</v>
      </c>
      <c r="G6" s="94">
        <f>39/205</f>
        <v>0.19024390243902439</v>
      </c>
      <c r="H6" s="94">
        <f>42/430</f>
        <v>9.7674418604651161E-2</v>
      </c>
      <c r="I6" s="94">
        <f>SUM(E6:H6)-MIN(E6:H6)</f>
        <v>1.2223867595818814</v>
      </c>
      <c r="J6" s="94">
        <f>I6*1.1</f>
        <v>1.3446254355400695</v>
      </c>
      <c r="K6" s="68"/>
    </row>
    <row r="7" spans="1:11" ht="15.75" x14ac:dyDescent="0.25">
      <c r="A7" s="31" t="s">
        <v>24</v>
      </c>
      <c r="B7" s="26">
        <v>9</v>
      </c>
      <c r="C7" s="26">
        <v>10</v>
      </c>
      <c r="D7" s="92" t="s">
        <v>527</v>
      </c>
      <c r="E7" s="93">
        <f>69/200</f>
        <v>0.34499999999999997</v>
      </c>
      <c r="F7" s="94">
        <f>162/350</f>
        <v>0.46285714285714286</v>
      </c>
      <c r="G7" s="94">
        <f>52/205</f>
        <v>0.25365853658536586</v>
      </c>
      <c r="H7" s="94">
        <f>99/430</f>
        <v>0.23023255813953489</v>
      </c>
      <c r="I7" s="94">
        <f>SUM(E7:H7)-MIN(E7:H7)</f>
        <v>1.0615156794425087</v>
      </c>
      <c r="J7" s="94">
        <f>I7*1.1</f>
        <v>1.1676672473867598</v>
      </c>
      <c r="K7" s="68"/>
    </row>
    <row r="8" spans="1:11" ht="15.75" x14ac:dyDescent="0.25">
      <c r="A8" s="31" t="s">
        <v>191</v>
      </c>
      <c r="B8" s="26">
        <v>9</v>
      </c>
      <c r="C8" s="26">
        <v>10</v>
      </c>
      <c r="D8" s="92" t="s">
        <v>523</v>
      </c>
      <c r="E8" s="93">
        <f>41/200</f>
        <v>0.20499999999999999</v>
      </c>
      <c r="F8" s="94">
        <f>184/350</f>
        <v>0.52571428571428569</v>
      </c>
      <c r="G8" s="94">
        <f>40/205</f>
        <v>0.1951219512195122</v>
      </c>
      <c r="H8" s="94">
        <f>126/430</f>
        <v>0.2930232558139535</v>
      </c>
      <c r="I8" s="94">
        <f>SUM(E8:H8)-MIN(E8:H8)</f>
        <v>1.023737541528239</v>
      </c>
      <c r="J8" s="94">
        <f>I8*1.1</f>
        <v>1.1261112956810631</v>
      </c>
      <c r="K8" s="68"/>
    </row>
    <row r="9" spans="1:11" ht="15.75" x14ac:dyDescent="0.25">
      <c r="A9" s="31" t="s">
        <v>8</v>
      </c>
      <c r="B9" s="26">
        <v>11</v>
      </c>
      <c r="C9" s="26">
        <v>11</v>
      </c>
      <c r="D9" s="92" t="s">
        <v>522</v>
      </c>
      <c r="E9" s="93">
        <f>49/200</f>
        <v>0.245</v>
      </c>
      <c r="F9" s="94">
        <f>209/350</f>
        <v>0.5971428571428572</v>
      </c>
      <c r="G9" s="94">
        <f>46/205</f>
        <v>0.22439024390243903</v>
      </c>
      <c r="H9" s="94">
        <f>119/430</f>
        <v>0.27674418604651163</v>
      </c>
      <c r="I9" s="94">
        <f>SUM(E9:H9)-MIN(E9:H9)</f>
        <v>1.1188870431893689</v>
      </c>
      <c r="J9" s="94">
        <f>I9</f>
        <v>1.1188870431893689</v>
      </c>
      <c r="K9" s="68"/>
    </row>
    <row r="10" spans="1:11" ht="15.75" x14ac:dyDescent="0.25">
      <c r="A10" s="31" t="s">
        <v>421</v>
      </c>
      <c r="B10" s="26">
        <v>10</v>
      </c>
      <c r="C10" s="26">
        <v>10</v>
      </c>
      <c r="D10" s="92" t="s">
        <v>513</v>
      </c>
      <c r="E10" s="93">
        <f>124/200</f>
        <v>0.62</v>
      </c>
      <c r="F10" s="94">
        <f>120/350</f>
        <v>0.34285714285714286</v>
      </c>
      <c r="G10" s="94">
        <f>34/205</f>
        <v>0.16585365853658537</v>
      </c>
      <c r="H10" s="94"/>
      <c r="I10" s="94">
        <f>SUM(E10:H10)-MIN(E10:H10)</f>
        <v>0.96285714285714274</v>
      </c>
      <c r="J10" s="94">
        <f>I10*1.1</f>
        <v>1.0591428571428572</v>
      </c>
      <c r="K10" s="68"/>
    </row>
    <row r="11" spans="1:11" ht="15.75" x14ac:dyDescent="0.25">
      <c r="A11" s="31" t="s">
        <v>193</v>
      </c>
      <c r="B11" s="26">
        <v>10</v>
      </c>
      <c r="C11" s="26">
        <v>10</v>
      </c>
      <c r="D11" s="92" t="s">
        <v>511</v>
      </c>
      <c r="E11" s="93">
        <f>108/200</f>
        <v>0.54</v>
      </c>
      <c r="F11" s="94">
        <f>115/350</f>
        <v>0.32857142857142857</v>
      </c>
      <c r="G11" s="94">
        <f>29/205</f>
        <v>0.14146341463414633</v>
      </c>
      <c r="H11" s="94"/>
      <c r="I11" s="94">
        <f>SUM(E11:H11)-MIN(E11:H11)</f>
        <v>0.86857142857142844</v>
      </c>
      <c r="J11" s="94">
        <f>I11*1.1</f>
        <v>0.9554285714285714</v>
      </c>
      <c r="K11" s="68"/>
    </row>
    <row r="12" spans="1:11" ht="15.75" x14ac:dyDescent="0.25">
      <c r="A12" s="31" t="s">
        <v>315</v>
      </c>
      <c r="B12" s="26">
        <v>11</v>
      </c>
      <c r="C12" s="26">
        <v>11</v>
      </c>
      <c r="D12" s="92" t="s">
        <v>526</v>
      </c>
      <c r="E12" s="93">
        <f>153/200</f>
        <v>0.76500000000000001</v>
      </c>
      <c r="F12" s="94">
        <f>175/350</f>
        <v>0.5</v>
      </c>
      <c r="G12" s="94"/>
      <c r="H12" s="94"/>
      <c r="I12" s="94">
        <f>SUM(E12:H12)-MIN(E12:H12)</f>
        <v>0.76500000000000012</v>
      </c>
      <c r="J12" s="94">
        <f>I12</f>
        <v>0.76500000000000012</v>
      </c>
      <c r="K12" s="68"/>
    </row>
    <row r="13" spans="1:11" ht="15.75" x14ac:dyDescent="0.25">
      <c r="A13" s="31" t="s">
        <v>93</v>
      </c>
      <c r="B13" s="26">
        <v>8</v>
      </c>
      <c r="C13" s="26">
        <v>10</v>
      </c>
      <c r="D13" s="92" t="s">
        <v>525</v>
      </c>
      <c r="E13" s="93">
        <f>103/200</f>
        <v>0.51500000000000001</v>
      </c>
      <c r="F13" s="94">
        <f>160/350</f>
        <v>0.45714285714285713</v>
      </c>
      <c r="G13" s="94"/>
      <c r="H13" s="94"/>
      <c r="I13" s="94">
        <f>SUM(E13:H13)-MIN(E13:H13)</f>
        <v>0.51500000000000012</v>
      </c>
      <c r="J13" s="94">
        <f>I13*1.1</f>
        <v>0.56650000000000023</v>
      </c>
      <c r="K13" s="6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 тур</vt:lpstr>
      <vt:lpstr>2 тур</vt:lpstr>
      <vt:lpstr>Відбір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2021-12-05T07:05:13Z</cp:lastPrinted>
  <dcterms:created xsi:type="dcterms:W3CDTF">2021-12-05T05:47:40Z</dcterms:created>
  <dcterms:modified xsi:type="dcterms:W3CDTF">2022-02-23T20:27:25Z</dcterms:modified>
  <dc:language>uk</dc:language>
</cp:coreProperties>
</file>